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20" windowWidth="15795" windowHeight="8190" firstSheet="5" activeTab="9"/>
  </bookViews>
  <sheets>
    <sheet name="Chronological" sheetId="1" r:id="rId1"/>
    <sheet name="Alphabetized" sheetId="2" r:id="rId2"/>
    <sheet name="&quot;Jump-in&quot; Score" sheetId="3" r:id="rId3"/>
    <sheet name="By Country" sheetId="4" r:id="rId4"/>
    <sheet name="21 &amp; Under Chronological" sheetId="5" r:id="rId5"/>
    <sheet name="21 &amp; Under Age then distance" sheetId="6" r:id="rId6"/>
    <sheet name="Women 180' +" sheetId="7" r:id="rId7"/>
    <sheet name="Collegiate 180 + Chron." sheetId="8" r:id="rId8"/>
    <sheet name="Collegiate 180 + By Age" sheetId="9" r:id="rId9"/>
    <sheet name="70M +" sheetId="10" r:id="rId10"/>
    <sheet name="World Record Progression" sheetId="11" r:id="rId11"/>
    <sheet name="Interesting facts" sheetId="12" r:id="rId12"/>
  </sheets>
  <definedNames/>
  <calcPr fullCalcOnLoad="1"/>
</workbook>
</file>

<file path=xl/sharedStrings.xml><?xml version="1.0" encoding="utf-8"?>
<sst xmlns="http://schemas.openxmlformats.org/spreadsheetml/2006/main" count="3212" uniqueCount="629">
  <si>
    <t>Glenn</t>
  </si>
  <si>
    <t>Thurlow</t>
  </si>
  <si>
    <t>Moomba</t>
  </si>
  <si>
    <t xml:space="preserve">Mike </t>
  </si>
  <si>
    <t>Hazelwood</t>
  </si>
  <si>
    <t xml:space="preserve">Sammy </t>
  </si>
  <si>
    <t>AUS</t>
  </si>
  <si>
    <t>Melbourne</t>
  </si>
  <si>
    <t>Montgomery</t>
  </si>
  <si>
    <t>Iron Man</t>
  </si>
  <si>
    <t>Shreveport</t>
  </si>
  <si>
    <t>Duvall</t>
  </si>
  <si>
    <t>Bud # 1</t>
  </si>
  <si>
    <t>Orlando</t>
  </si>
  <si>
    <t>Bruce</t>
  </si>
  <si>
    <t>Neville</t>
  </si>
  <si>
    <t>CC Chal.</t>
  </si>
  <si>
    <t>Int. Cup</t>
  </si>
  <si>
    <t>S.R. Beach</t>
  </si>
  <si>
    <t>Okahumpka</t>
  </si>
  <si>
    <t>Fall Sunset</t>
  </si>
  <si>
    <t>Extr. Wld. Cup</t>
  </si>
  <si>
    <t>Orangeville</t>
  </si>
  <si>
    <t>Ontario</t>
  </si>
  <si>
    <t>Australia</t>
  </si>
  <si>
    <t>John</t>
  </si>
  <si>
    <t>Swanson</t>
  </si>
  <si>
    <t>Bow Hill</t>
  </si>
  <si>
    <t>WA</t>
  </si>
  <si>
    <t>TST Record</t>
  </si>
  <si>
    <t>Spring Jump</t>
  </si>
  <si>
    <t>Jaret</t>
  </si>
  <si>
    <t>Llewellyn</t>
  </si>
  <si>
    <t>U.S. Masters</t>
  </si>
  <si>
    <t>Pine Mountain</t>
  </si>
  <si>
    <t>Champion Lake</t>
  </si>
  <si>
    <t>U.S. Open</t>
  </si>
  <si>
    <t>Austin</t>
  </si>
  <si>
    <t>Freddy</t>
  </si>
  <si>
    <t>Krueger</t>
  </si>
  <si>
    <t>French Masters</t>
  </si>
  <si>
    <t>Lacanau</t>
  </si>
  <si>
    <t>Jimmy</t>
  </si>
  <si>
    <t>Siemers</t>
  </si>
  <si>
    <t>Tri-Lakes</t>
  </si>
  <si>
    <t>Zachary</t>
  </si>
  <si>
    <t>Malibu Open</t>
  </si>
  <si>
    <t>Rio Linda</t>
  </si>
  <si>
    <t>McCormick F. Op.</t>
  </si>
  <si>
    <t>Seffner</t>
  </si>
  <si>
    <t>Lago Santa Fe</t>
  </si>
  <si>
    <t>TX</t>
  </si>
  <si>
    <t>Jack's Sunset Cup</t>
  </si>
  <si>
    <t>Rocketman Record</t>
  </si>
  <si>
    <t>Polk City</t>
  </si>
  <si>
    <t>McCormick Open</t>
  </si>
  <si>
    <t>McCormick F. Cl.</t>
  </si>
  <si>
    <t>Isles Jump Jam</t>
  </si>
  <si>
    <t>Winter Garden</t>
  </si>
  <si>
    <t>Ryan</t>
  </si>
  <si>
    <t>Dodd</t>
  </si>
  <si>
    <t>Space Coast 3-Ev.</t>
  </si>
  <si>
    <t xml:space="preserve">Kevin </t>
  </si>
  <si>
    <t>Melnuk</t>
  </si>
  <si>
    <t>Brian</t>
  </si>
  <si>
    <t>Dorien</t>
  </si>
  <si>
    <t>Brandon</t>
  </si>
  <si>
    <t>Schipper</t>
  </si>
  <si>
    <t>Taylor</t>
  </si>
  <si>
    <t>Date</t>
  </si>
  <si>
    <t>First</t>
  </si>
  <si>
    <t>Last</t>
  </si>
  <si>
    <t>Feet</t>
  </si>
  <si>
    <t>City</t>
  </si>
  <si>
    <t>Country</t>
  </si>
  <si>
    <t>Jack</t>
  </si>
  <si>
    <t>Critchley</t>
  </si>
  <si>
    <t>Morozov</t>
  </si>
  <si>
    <t>Russia</t>
  </si>
  <si>
    <t>GBR</t>
  </si>
  <si>
    <t>USA</t>
  </si>
  <si>
    <t>Felipe</t>
  </si>
  <si>
    <t>Miranda</t>
  </si>
  <si>
    <t>Chile</t>
  </si>
  <si>
    <t>Zack</t>
  </si>
  <si>
    <t>Worden</t>
  </si>
  <si>
    <t>Tom</t>
  </si>
  <si>
    <t>Asher</t>
  </si>
  <si>
    <t>Garcia</t>
  </si>
  <si>
    <t>Scot</t>
  </si>
  <si>
    <t>Ellis</t>
  </si>
  <si>
    <t>Claudio</t>
  </si>
  <si>
    <t>AUT</t>
  </si>
  <si>
    <t>Emile</t>
  </si>
  <si>
    <t>Ritter</t>
  </si>
  <si>
    <t>Rodrigo</t>
  </si>
  <si>
    <t>Stepan</t>
  </si>
  <si>
    <t>Shpak</t>
  </si>
  <si>
    <t>BLR</t>
  </si>
  <si>
    <t>Bojan</t>
  </si>
  <si>
    <t>GER</t>
  </si>
  <si>
    <t>Adam</t>
  </si>
  <si>
    <t>Sedlmajer</t>
  </si>
  <si>
    <t>CZE</t>
  </si>
  <si>
    <t>Thibault</t>
  </si>
  <si>
    <t>Dailland</t>
  </si>
  <si>
    <t>FRA</t>
  </si>
  <si>
    <t>Vladimir</t>
  </si>
  <si>
    <t>Ryanzin</t>
  </si>
  <si>
    <t>Luca</t>
  </si>
  <si>
    <t>Spinelli</t>
  </si>
  <si>
    <t>Italy</t>
  </si>
  <si>
    <t>Aliaksandr</t>
  </si>
  <si>
    <t>Andreas</t>
  </si>
  <si>
    <t>Weichhart</t>
  </si>
  <si>
    <t>Martin</t>
  </si>
  <si>
    <t>Kolman</t>
  </si>
  <si>
    <t>Wallent</t>
  </si>
  <si>
    <t>Daniel</t>
  </si>
  <si>
    <t>Dobringer</t>
  </si>
  <si>
    <t>Alex</t>
  </si>
  <si>
    <t>Paradis</t>
  </si>
  <si>
    <t>CAN</t>
  </si>
  <si>
    <t>Quinn</t>
  </si>
  <si>
    <t>Haines</t>
  </si>
  <si>
    <t>Nick</t>
  </si>
  <si>
    <t>Archie</t>
  </si>
  <si>
    <t>Davis</t>
  </si>
  <si>
    <t>Danylo</t>
  </si>
  <si>
    <t>Filchenko</t>
  </si>
  <si>
    <t>UKR</t>
  </si>
  <si>
    <t>Seels</t>
  </si>
  <si>
    <t>Mark</t>
  </si>
  <si>
    <t>Lane</t>
  </si>
  <si>
    <t>Jeong</t>
  </si>
  <si>
    <t>S. Korea</t>
  </si>
  <si>
    <t>Varas</t>
  </si>
  <si>
    <t>Bartalsky</t>
  </si>
  <si>
    <t>Collins</t>
  </si>
  <si>
    <t>Lang</t>
  </si>
  <si>
    <t xml:space="preserve">Stephen </t>
  </si>
  <si>
    <t>Sam</t>
  </si>
  <si>
    <t>Greenwood</t>
  </si>
  <si>
    <t>Seal</t>
  </si>
  <si>
    <t>Storm</t>
  </si>
  <si>
    <t>Selsor</t>
  </si>
  <si>
    <t>Cole</t>
  </si>
  <si>
    <t>Magnowski</t>
  </si>
  <si>
    <t>Steven</t>
  </si>
  <si>
    <t>Moss</t>
  </si>
  <si>
    <t>Efverstrom</t>
  </si>
  <si>
    <t>SWE</t>
  </si>
  <si>
    <t>King</t>
  </si>
  <si>
    <t>Julio</t>
  </si>
  <si>
    <t>Javier</t>
  </si>
  <si>
    <t>ARG</t>
  </si>
  <si>
    <t xml:space="preserve">Esteban </t>
  </si>
  <si>
    <t>Siegert</t>
  </si>
  <si>
    <t>COL</t>
  </si>
  <si>
    <t>Mommer</t>
  </si>
  <si>
    <t>Casey</t>
  </si>
  <si>
    <t>Herman</t>
  </si>
  <si>
    <t>Beliakou</t>
  </si>
  <si>
    <t>ESP</t>
  </si>
  <si>
    <t>Bradstreet</t>
  </si>
  <si>
    <t>Tim</t>
  </si>
  <si>
    <t>Matteo</t>
  </si>
  <si>
    <t>D'Alberto</t>
  </si>
  <si>
    <t>Kyle</t>
  </si>
  <si>
    <t>Eade</t>
  </si>
  <si>
    <t>SUI</t>
  </si>
  <si>
    <t>Sebastian</t>
  </si>
  <si>
    <t>Serrault</t>
  </si>
  <si>
    <t>Shaw</t>
  </si>
  <si>
    <t>Green</t>
  </si>
  <si>
    <t>Fitts</t>
  </si>
  <si>
    <t>Malaquin</t>
  </si>
  <si>
    <t>Franz</t>
  </si>
  <si>
    <t>Oberleitner</t>
  </si>
  <si>
    <t>Kinney</t>
  </si>
  <si>
    <t>Rampanelli</t>
  </si>
  <si>
    <t>Christian</t>
  </si>
  <si>
    <t>Dane</t>
  </si>
  <si>
    <t>Puxty</t>
  </si>
  <si>
    <t>Townsend</t>
  </si>
  <si>
    <t>Burris</t>
  </si>
  <si>
    <t>Curtis</t>
  </si>
  <si>
    <t>Sheers</t>
  </si>
  <si>
    <t>Boettcher</t>
  </si>
  <si>
    <t>Kosek</t>
  </si>
  <si>
    <t>Sammy</t>
  </si>
  <si>
    <t>Geoff</t>
  </si>
  <si>
    <t>Carrington</t>
  </si>
  <si>
    <t xml:space="preserve">Bruce </t>
  </si>
  <si>
    <t>Llewelyn</t>
  </si>
  <si>
    <t xml:space="preserve">Jim </t>
  </si>
  <si>
    <t>Clunie</t>
  </si>
  <si>
    <t>Carl</t>
  </si>
  <si>
    <t>Roberge</t>
  </si>
  <si>
    <t>Andrea</t>
  </si>
  <si>
    <t>Alessi</t>
  </si>
  <si>
    <t>ITA</t>
  </si>
  <si>
    <t>Stefan</t>
  </si>
  <si>
    <t>Wild</t>
  </si>
  <si>
    <t>Ron</t>
  </si>
  <si>
    <t>Thompson</t>
  </si>
  <si>
    <t>Freddie</t>
  </si>
  <si>
    <t>Michael</t>
  </si>
  <si>
    <t>Heath</t>
  </si>
  <si>
    <t>Jason</t>
  </si>
  <si>
    <t>Claude</t>
  </si>
  <si>
    <t>Perez</t>
  </si>
  <si>
    <t xml:space="preserve">Patrick </t>
  </si>
  <si>
    <t>Gaveau</t>
  </si>
  <si>
    <t>Swenson</t>
  </si>
  <si>
    <t>Paul</t>
  </si>
  <si>
    <t>Price</t>
  </si>
  <si>
    <t>Scott</t>
  </si>
  <si>
    <t>Smith</t>
  </si>
  <si>
    <t>Levingston</t>
  </si>
  <si>
    <t>Christopher</t>
  </si>
  <si>
    <t>Duverger</t>
  </si>
  <si>
    <t>Grant</t>
  </si>
  <si>
    <t>Barnett</t>
  </si>
  <si>
    <t>Dana</t>
  </si>
  <si>
    <t>Hinman</t>
  </si>
  <si>
    <t>Claus</t>
  </si>
  <si>
    <t>Cassoe</t>
  </si>
  <si>
    <t>DEN</t>
  </si>
  <si>
    <t>McCormick</t>
  </si>
  <si>
    <t>Patrice</t>
  </si>
  <si>
    <t>Jochen</t>
  </si>
  <si>
    <t>Luers</t>
  </si>
  <si>
    <t>Jesper</t>
  </si>
  <si>
    <t>Fenzl</t>
  </si>
  <si>
    <t>Di Pasqua</t>
  </si>
  <si>
    <t>Norbert</t>
  </si>
  <si>
    <t>Campioni</t>
  </si>
  <si>
    <t>Marcus</t>
  </si>
  <si>
    <t>Simon</t>
  </si>
  <si>
    <t>Clint</t>
  </si>
  <si>
    <t>Damien</t>
  </si>
  <si>
    <t>Sharman</t>
  </si>
  <si>
    <t>Danny</t>
  </si>
  <si>
    <t>Budd</t>
  </si>
  <si>
    <t>Terry</t>
  </si>
  <si>
    <t>Winter</t>
  </si>
  <si>
    <t>Andres</t>
  </si>
  <si>
    <t>Bjork</t>
  </si>
  <si>
    <t xml:space="preserve">John </t>
  </si>
  <si>
    <t>Gregory</t>
  </si>
  <si>
    <t>Moulin</t>
  </si>
  <si>
    <t>Wienroither</t>
  </si>
  <si>
    <t>Frankie</t>
  </si>
  <si>
    <t>Wedd</t>
  </si>
  <si>
    <t>Cans</t>
  </si>
  <si>
    <t>Aurelien</t>
  </si>
  <si>
    <t>George</t>
  </si>
  <si>
    <t>Hatzis</t>
  </si>
  <si>
    <t>Oleg</t>
  </si>
  <si>
    <t>Deviatovski</t>
  </si>
  <si>
    <t>Marco</t>
  </si>
  <si>
    <t>Riva</t>
  </si>
  <si>
    <t>Mikkel</t>
  </si>
  <si>
    <t>Andersen</t>
  </si>
  <si>
    <t>Will</t>
  </si>
  <si>
    <t>Federico</t>
  </si>
  <si>
    <t>Minelli</t>
  </si>
  <si>
    <t>Olivier</t>
  </si>
  <si>
    <t>Fortamps</t>
  </si>
  <si>
    <t>BEL</t>
  </si>
  <si>
    <t>Charles</t>
  </si>
  <si>
    <t>Mueller</t>
  </si>
  <si>
    <t>Marc</t>
  </si>
  <si>
    <t>Durisch</t>
  </si>
  <si>
    <t>Jeremy</t>
  </si>
  <si>
    <t>Patoureaux</t>
  </si>
  <si>
    <t>Landstorfer</t>
  </si>
  <si>
    <t>Ackerer</t>
  </si>
  <si>
    <t>Eric</t>
  </si>
  <si>
    <t>Marberg</t>
  </si>
  <si>
    <t>Joel</t>
  </si>
  <si>
    <t>Wing</t>
  </si>
  <si>
    <t>Chris</t>
  </si>
  <si>
    <t>Cockburn</t>
  </si>
  <si>
    <t>Aleksei</t>
  </si>
  <si>
    <t>Zernosek</t>
  </si>
  <si>
    <t>Joey</t>
  </si>
  <si>
    <t>Blakly</t>
  </si>
  <si>
    <t>Nicholas</t>
  </si>
  <si>
    <t>Chardin</t>
  </si>
  <si>
    <t>Gion</t>
  </si>
  <si>
    <t>Joffrey</t>
  </si>
  <si>
    <t>Luke</t>
  </si>
  <si>
    <t>Longney</t>
  </si>
  <si>
    <t>NZL</t>
  </si>
  <si>
    <t>CHI</t>
  </si>
  <si>
    <t>Lance</t>
  </si>
  <si>
    <t>Muralter</t>
  </si>
  <si>
    <t>Santiago</t>
  </si>
  <si>
    <t>Benjamin</t>
  </si>
  <si>
    <t>Todd</t>
  </si>
  <si>
    <t>Schipner</t>
  </si>
  <si>
    <t>Franck</t>
  </si>
  <si>
    <t>Desboyaux</t>
  </si>
  <si>
    <t>Alvaro</t>
  </si>
  <si>
    <t>Moreno de Carlos</t>
  </si>
  <si>
    <t>Guillermo</t>
  </si>
  <si>
    <t>Tobias</t>
  </si>
  <si>
    <t>Hvaara</t>
  </si>
  <si>
    <t>NOR</t>
  </si>
  <si>
    <t>William</t>
  </si>
  <si>
    <t>Oliver</t>
  </si>
  <si>
    <t xml:space="preserve">Jake </t>
  </si>
  <si>
    <t>Bridges</t>
  </si>
  <si>
    <t>IRL</t>
  </si>
  <si>
    <t>Kamil</t>
  </si>
  <si>
    <t>Borysewicz</t>
  </si>
  <si>
    <t>Andrew</t>
  </si>
  <si>
    <t>Wharton</t>
  </si>
  <si>
    <t>Isayu</t>
  </si>
  <si>
    <t>Ricardas</t>
  </si>
  <si>
    <t>Lazinskas</t>
  </si>
  <si>
    <t>LTU</t>
  </si>
  <si>
    <t>Josh</t>
  </si>
  <si>
    <t>Briant</t>
  </si>
  <si>
    <t>Jimin</t>
  </si>
  <si>
    <t>Mario</t>
  </si>
  <si>
    <t>Mustafa</t>
  </si>
  <si>
    <t>PER</t>
  </si>
  <si>
    <t>Born</t>
  </si>
  <si>
    <t>1962?</t>
  </si>
  <si>
    <t xml:space="preserve">Igor </t>
  </si>
  <si>
    <t>RUS</t>
  </si>
  <si>
    <t>Vouk</t>
  </si>
  <si>
    <t>Baikie</t>
  </si>
  <si>
    <t>Steffen</t>
  </si>
  <si>
    <t>Matthias</t>
  </si>
  <si>
    <t>Swoboda</t>
  </si>
  <si>
    <t>SVK</t>
  </si>
  <si>
    <t>Koestenberger</t>
  </si>
  <si>
    <t xml:space="preserve">Danny </t>
  </si>
  <si>
    <t>Zeisler</t>
  </si>
  <si>
    <t>FL</t>
  </si>
  <si>
    <t>GA</t>
  </si>
  <si>
    <t>AL</t>
  </si>
  <si>
    <t>LA</t>
  </si>
  <si>
    <t>CA</t>
  </si>
  <si>
    <t>Victoria</t>
  </si>
  <si>
    <t>FR</t>
  </si>
  <si>
    <t>Mtr.</t>
  </si>
  <si>
    <t>Tournament</t>
  </si>
  <si>
    <t>State</t>
  </si>
  <si>
    <t>Nvl-Acquit.</t>
  </si>
  <si>
    <t>Citizen</t>
  </si>
  <si>
    <t>Ranking List</t>
  </si>
  <si>
    <t>Name</t>
  </si>
  <si>
    <t>Distance</t>
  </si>
  <si>
    <t xml:space="preserve">or Date </t>
  </si>
  <si>
    <t>Canada</t>
  </si>
  <si>
    <t>Great Britain</t>
  </si>
  <si>
    <t xml:space="preserve">France </t>
  </si>
  <si>
    <t>United States</t>
  </si>
  <si>
    <t>Austria</t>
  </si>
  <si>
    <t>Germany</t>
  </si>
  <si>
    <t>Belarus</t>
  </si>
  <si>
    <t>Sweden</t>
  </si>
  <si>
    <t>New Zealand</t>
  </si>
  <si>
    <t>Denmark</t>
  </si>
  <si>
    <t>Czekoslovakia</t>
  </si>
  <si>
    <t>Spain</t>
  </si>
  <si>
    <t>Switzerland</t>
  </si>
  <si>
    <t>Columbia</t>
  </si>
  <si>
    <t>Argentina</t>
  </si>
  <si>
    <t>Ireland</t>
  </si>
  <si>
    <t>Lithuania</t>
  </si>
  <si>
    <t xml:space="preserve">Norway </t>
  </si>
  <si>
    <t>Peru</t>
  </si>
  <si>
    <t>South Korea</t>
  </si>
  <si>
    <t>Slovakia</t>
  </si>
  <si>
    <t>Ukraine</t>
  </si>
  <si>
    <t>Karl</t>
  </si>
  <si>
    <t>Ahammer</t>
  </si>
  <si>
    <t>Thomas</t>
  </si>
  <si>
    <t>Cabri</t>
  </si>
  <si>
    <t>Chucky</t>
  </si>
  <si>
    <t>Cresczeno</t>
  </si>
  <si>
    <t>Eric Sven</t>
  </si>
  <si>
    <t>Eklof</t>
  </si>
  <si>
    <t>Listed by Country</t>
  </si>
  <si>
    <t>Listed Chronologically</t>
  </si>
  <si>
    <t>Listed in Alphabetical Order</t>
  </si>
  <si>
    <t>Listed by "Jump-in Score"</t>
  </si>
  <si>
    <t>Felix</t>
  </si>
  <si>
    <t>Blomqvist</t>
  </si>
  <si>
    <t>Ohman</t>
  </si>
  <si>
    <t>Patrik</t>
  </si>
  <si>
    <t>Interesting Facts</t>
  </si>
  <si>
    <t>Longest jump on "Old Style Jumpers":  Sammy Duvall, 220', 1993</t>
  </si>
  <si>
    <t>Total (Classes L or R Only)</t>
  </si>
  <si>
    <t>Name and Birth Year</t>
  </si>
  <si>
    <t>Rank</t>
  </si>
  <si>
    <t>Give Ron Goodman the credit for taking jumping to a completely different level.</t>
  </si>
  <si>
    <t>Ctry, Ranking</t>
  </si>
  <si>
    <t>#</t>
  </si>
  <si>
    <t>List</t>
  </si>
  <si>
    <t>Skier Name</t>
  </si>
  <si>
    <t>Aug. 2, 2018</t>
  </si>
  <si>
    <t>Robert</t>
  </si>
  <si>
    <t xml:space="preserve">Joel </t>
  </si>
  <si>
    <t>Poland</t>
  </si>
  <si>
    <t>Harry</t>
  </si>
  <si>
    <t>Spavin</t>
  </si>
  <si>
    <t>Tourn. of Ch.</t>
  </si>
  <si>
    <t>Isayeu</t>
  </si>
  <si>
    <t>Carlo</t>
  </si>
  <si>
    <t>Basic</t>
  </si>
  <si>
    <t xml:space="preserve">Carlo </t>
  </si>
  <si>
    <t>Most Recent</t>
  </si>
  <si>
    <t xml:space="preserve">"Jump-in Score" = Longest jump in first calendar year making the list. </t>
  </si>
  <si>
    <t xml:space="preserve">Conley </t>
  </si>
  <si>
    <t>Pinette</t>
  </si>
  <si>
    <t>Sep. 18, 2018</t>
  </si>
  <si>
    <t>Oct. 19, 2018</t>
  </si>
  <si>
    <t>Kalkbrenner</t>
  </si>
  <si>
    <t>Nov. 2, 2018</t>
  </si>
  <si>
    <t>Leutz</t>
  </si>
  <si>
    <t>Ben</t>
  </si>
  <si>
    <t>The Roberts List of 200' Plus Jumpers</t>
  </si>
  <si>
    <t>Year</t>
  </si>
  <si>
    <t xml:space="preserve">1998 was the year with the most jump-ins in history with 15 jumpers breaking the barrier.  </t>
  </si>
  <si>
    <t>(See "Chronological" Sort)</t>
  </si>
  <si>
    <t>There have been only 9 different World Record Holders in the 36 years since the first 200' Jump in 1983.</t>
  </si>
  <si>
    <t xml:space="preserve">Mark Lane was the first jumper to jump 200' on a 5 1/2' ramp with Will Bush driving at the Shortline Record  </t>
  </si>
  <si>
    <t>Tournament  in 1995.</t>
  </si>
  <si>
    <t>Louis</t>
  </si>
  <si>
    <t>Duplan-Fribourg</t>
  </si>
  <si>
    <t>Samoilov</t>
  </si>
  <si>
    <t>Aleksandr</t>
  </si>
  <si>
    <t>He was on one of the first pairs of the newly designed Goodman long jumpers.</t>
  </si>
  <si>
    <t>Roberts</t>
  </si>
  <si>
    <t>Oldest jumper to jump 200':  Daniel Dobringer (AUT) 62.6M/205' at age 51 on July 7, 2019</t>
  </si>
  <si>
    <t>Age</t>
  </si>
  <si>
    <t>Total</t>
  </si>
  <si>
    <t>Yearly</t>
  </si>
  <si>
    <t xml:space="preserve">Totals per Age </t>
  </si>
  <si>
    <t>1999 - NONE</t>
  </si>
  <si>
    <t>2004 - NONE</t>
  </si>
  <si>
    <t>2006 - NONE</t>
  </si>
  <si>
    <t>2012 - NONE</t>
  </si>
  <si>
    <t>Sep. 10, 2020</t>
  </si>
  <si>
    <t xml:space="preserve">Luca </t>
  </si>
  <si>
    <t>Rauchenwald</t>
  </si>
  <si>
    <t>Tanguy</t>
  </si>
  <si>
    <t>Sep. 19, 2020</t>
  </si>
  <si>
    <t>Age 21 and Under Jump-Ins: Chronological</t>
  </si>
  <si>
    <t xml:space="preserve">Scot </t>
  </si>
  <si>
    <t xml:space="preserve">Ryan </t>
  </si>
  <si>
    <t xml:space="preserve">Jason </t>
  </si>
  <si>
    <t>Schnipner</t>
  </si>
  <si>
    <t>SCR Jun. Dev. Champ.</t>
  </si>
  <si>
    <t>If your longest jump in the calendar year you jumped in is longer than stated,</t>
  </si>
  <si>
    <t>please contact Jeff@riverbender.com or 618.406.0461</t>
  </si>
  <si>
    <t>Each</t>
  </si>
  <si>
    <t>Oct. 3, 2020</t>
  </si>
  <si>
    <t>Oct. 23, 2020</t>
  </si>
  <si>
    <t xml:space="preserve">Will </t>
  </si>
  <si>
    <t>Jonathan</t>
  </si>
  <si>
    <t>Brett</t>
  </si>
  <si>
    <t>Stackpole</t>
  </si>
  <si>
    <t>Georgis</t>
  </si>
  <si>
    <t>Mastercraft Pro 2020</t>
  </si>
  <si>
    <t xml:space="preserve"> 70M+ Plus Jumpers</t>
  </si>
  <si>
    <t>McCormick's</t>
  </si>
  <si>
    <t>AR</t>
  </si>
  <si>
    <t>Robert Hazelwood, Joel Poland and Harry Spavin did this on August 3, 2018 at the Stokes ProAm.</t>
  </si>
  <si>
    <t xml:space="preserve">Then, on October 23, 2020 at the Mastercraft Pro Tournament at Fluid, Brett Stackpole, Jonathan Leutz and </t>
  </si>
  <si>
    <t xml:space="preserve">On two separate occasions, three U-21 jumpers "jumped in" on the same day at the same tournament.  </t>
  </si>
  <si>
    <t>Miranda and Jack Critchley both jumped into the 70M club.</t>
  </si>
  <si>
    <t>Tobias Georgis all jumped in.  More remarkable yet, at that same tournament (Mastercraft Pro), Felipe</t>
  </si>
  <si>
    <t xml:space="preserve">* Notably, Zack Worden first jumped 200' on January 6, 2008 at age 16 and jumped 228 later that year when he had turned 17. </t>
  </si>
  <si>
    <t>16/17*</t>
  </si>
  <si>
    <t>At Palm Bay, FL in 2017, Scot Ellis was the first jumper to jump 200' on a 5' ramp.</t>
  </si>
  <si>
    <t xml:space="preserve">Youngest jumpers to jump 200':  Jimmy Siemers (1998) , Ryan Dodd (2001), Matteo D'Alberto (2005) and Zack </t>
  </si>
  <si>
    <t>An inspiration to us all, Kyle Eade continues to give back to the sport after suffering a serious cervical spinal cord</t>
  </si>
  <si>
    <t xml:space="preserve">injury in 2009.  At that time, Kyle was ranked the fifth best jumper in the world.  Having jumped 69.9 meters twice at </t>
  </si>
  <si>
    <t>Sunset Lakes (2009), Kiwi is an inspiration to us all and merits special recognition on this list of 70M+ jumpers</t>
  </si>
  <si>
    <t>Sep. 16, 2011</t>
  </si>
  <si>
    <t xml:space="preserve">David </t>
  </si>
  <si>
    <t>Cortous</t>
  </si>
  <si>
    <t>David</t>
  </si>
  <si>
    <t xml:space="preserve">Tied for second place with 12 goes to the years 1997 and 2002.  </t>
  </si>
  <si>
    <t>Mike Suyderhoud's 50.3m (165') World Record in 1970 is believed to be the longest jump on wood skis.</t>
  </si>
  <si>
    <t>Failure to record 200' jump in COVID year 2020 ignored.</t>
  </si>
  <si>
    <t>Feb, 1996</t>
  </si>
  <si>
    <t xml:space="preserve">Luke </t>
  </si>
  <si>
    <t>Outram</t>
  </si>
  <si>
    <t>Jul. 16, 2020</t>
  </si>
  <si>
    <t>Total  (Classes L or R Only)</t>
  </si>
  <si>
    <t xml:space="preserve">             The Roberts List of 200' Plus Jumpers</t>
  </si>
  <si>
    <t>Jul. 16, 2021</t>
  </si>
  <si>
    <t>Aug. 15, 2021</t>
  </si>
  <si>
    <t>Edoardo</t>
  </si>
  <si>
    <t>Marenzi</t>
  </si>
  <si>
    <t>Not confirmed at 60.83m or higher.  60.83 is the lowest 2 decimal metric measurement resulting in at least 199.5'.</t>
  </si>
  <si>
    <t>Not confirmed at 60.83m or higher.  60.83 is the lowest 2 decimal metric measurement</t>
  </si>
  <si>
    <t xml:space="preserve"> resulting in at least 199.5'.</t>
  </si>
  <si>
    <t xml:space="preserve">Not confirmed at 60.83m or higher.  60.83 is the lowest two decimal metric measurement </t>
  </si>
  <si>
    <t xml:space="preserve">Not confirmed at 60.83m or higher.  60.83 is the lowest two decimal metric </t>
  </si>
  <si>
    <t xml:space="preserve">  measurement resulting in at least 199.5'.</t>
  </si>
  <si>
    <t>Most recent</t>
  </si>
  <si>
    <t>Age on date of jump-in potentially one year younger depending upon birthday.  For earlier "jump-ins", data</t>
  </si>
  <si>
    <t xml:space="preserve">  not available to compute age at time of jump-in.  Feel free to contact if inaccurate.  </t>
  </si>
  <si>
    <t xml:space="preserve">  resulting in at least 199.5'</t>
  </si>
  <si>
    <t>None in 1988</t>
  </si>
  <si>
    <t>None in 1990 or 1991</t>
  </si>
  <si>
    <t>None in 2006</t>
  </si>
  <si>
    <t xml:space="preserve"> NONE Before 1996</t>
  </si>
  <si>
    <t>*  Ryan Dodd jumped 229' at age 18.  This list only includes the year the skier first "jumped in" so that score is not</t>
  </si>
  <si>
    <t xml:space="preserve">    included on this list, but is noteworthy.</t>
  </si>
  <si>
    <t>Pol</t>
  </si>
  <si>
    <t>Aug. 28, 2021</t>
  </si>
  <si>
    <t xml:space="preserve">ramp; tied now by Danylo Filchenko.  At age 17, Ryan Dodd jumped 229' on a 6' ramp. </t>
  </si>
  <si>
    <t xml:space="preserve">Worden (2008) all at age 16.  At age 17 (that same year), Zack jumped 228', the longest in history on 5 1/2'  </t>
  </si>
  <si>
    <t>Oldest jumpers to "Jump-in":  Chris Kosek (34) and Cole Kalkbrenner (33) (Both USA - Midwest Region)</t>
  </si>
  <si>
    <t>Fluid Fall Record</t>
  </si>
  <si>
    <t>Meters</t>
  </si>
  <si>
    <t>Danylo Filchenko</t>
  </si>
  <si>
    <t>Carlo Basic</t>
  </si>
  <si>
    <t>Brandon Schipper</t>
  </si>
  <si>
    <t>Luca Rauchenwald</t>
  </si>
  <si>
    <t>Tanguy Dailland</t>
  </si>
  <si>
    <t>Ben Leutz</t>
  </si>
  <si>
    <t>Taylor Garcia</t>
  </si>
  <si>
    <t>Conley Pinette</t>
  </si>
  <si>
    <t>Quinn Haines</t>
  </si>
  <si>
    <t>Sam Greenwood</t>
  </si>
  <si>
    <t>Santiago Varas</t>
  </si>
  <si>
    <t>Chris Wharton</t>
  </si>
  <si>
    <t>Claudio Kostenberger</t>
  </si>
  <si>
    <t>Siarhei Bushyn</t>
  </si>
  <si>
    <t>Zack Worden</t>
  </si>
  <si>
    <t>Ryan Dodd</t>
  </si>
  <si>
    <t>Tom Asher</t>
  </si>
  <si>
    <t>Jimmy Siemers</t>
  </si>
  <si>
    <t>Ryan Fitts</t>
  </si>
  <si>
    <t>Note:  Brian Kinney jumped 170' in 2006 and Nick Lang 167' in 2015 in D2</t>
  </si>
  <si>
    <t>Alex King</t>
  </si>
  <si>
    <t>Fleur de Ski</t>
  </si>
  <si>
    <t xml:space="preserve">This is a list of only the those with verified recorded jumps of 180' +.  It lists oldest 180+ jump found. </t>
  </si>
  <si>
    <t>Does not list subsequent 180+ jumps.</t>
  </si>
  <si>
    <t>Dana Hinman</t>
  </si>
  <si>
    <t>Lymanland, 9/19/1998</t>
  </si>
  <si>
    <t xml:space="preserve">1991-Current 180'+ Collegiate Jumpers </t>
  </si>
  <si>
    <t>EAME Championships</t>
  </si>
  <si>
    <t>Lincolnshire</t>
  </si>
  <si>
    <t>Elena</t>
  </si>
  <si>
    <t>Milakova</t>
  </si>
  <si>
    <t>Emma</t>
  </si>
  <si>
    <t xml:space="preserve">June </t>
  </si>
  <si>
    <t>Fladborg</t>
  </si>
  <si>
    <t xml:space="preserve">Jacinta </t>
  </si>
  <si>
    <t>Carroll</t>
  </si>
  <si>
    <t>Australian Nationals</t>
  </si>
  <si>
    <t>Sunset Lakes Fall Cl.</t>
  </si>
  <si>
    <t>Marion</t>
  </si>
  <si>
    <t>Matthieu</t>
  </si>
  <si>
    <t>Natalia</t>
  </si>
  <si>
    <t>Berdnikava</t>
  </si>
  <si>
    <t xml:space="preserve">Alex </t>
  </si>
  <si>
    <t>Lauretano</t>
  </si>
  <si>
    <t>GRE</t>
  </si>
  <si>
    <t>Recetto Cup</t>
  </si>
  <si>
    <t>Vympranietsova</t>
  </si>
  <si>
    <t>Marie</t>
  </si>
  <si>
    <t>Regina</t>
  </si>
  <si>
    <t>Jacquess</t>
  </si>
  <si>
    <t>Tri-Lakes June Record</t>
  </si>
  <si>
    <t>Hanna</t>
  </si>
  <si>
    <t>Straltsova</t>
  </si>
  <si>
    <t>Labor of Love</t>
  </si>
  <si>
    <t xml:space="preserve">Lauren </t>
  </si>
  <si>
    <t>Morgan</t>
  </si>
  <si>
    <t>Brittany</t>
  </si>
  <si>
    <t>Location</t>
  </si>
  <si>
    <t>Rio Linda, CA</t>
  </si>
  <si>
    <t>Zachary, LA</t>
  </si>
  <si>
    <t>Okahumpka, FL</t>
  </si>
  <si>
    <t>Elkins, AR</t>
  </si>
  <si>
    <t xml:space="preserve"> Women 180'+ Jumpers</t>
  </si>
  <si>
    <t xml:space="preserve">As with the Men's 200' List, scores are the first recorded scores found.  </t>
  </si>
  <si>
    <t>By Country</t>
  </si>
  <si>
    <t>Brett Stackpole</t>
  </si>
  <si>
    <t>Total Jumpers</t>
  </si>
  <si>
    <t>Sasha</t>
  </si>
  <si>
    <t>Mastercraft Pro</t>
  </si>
  <si>
    <t>Polk City, FL</t>
  </si>
  <si>
    <t>Danisheuskaya</t>
  </si>
  <si>
    <t>Oct. 30, 2021</t>
  </si>
  <si>
    <t>First woman to jump 200'+</t>
  </si>
  <si>
    <t>Jacinta</t>
  </si>
  <si>
    <t>Bennets</t>
  </si>
  <si>
    <t>Sept. 11, 2022</t>
  </si>
  <si>
    <t>Florian</t>
  </si>
  <si>
    <t>Parth</t>
  </si>
  <si>
    <t xml:space="preserve">Florian </t>
  </si>
  <si>
    <t>Sep. 11, 2022</t>
  </si>
  <si>
    <t>Total 172 (Classes L or R Only)</t>
  </si>
  <si>
    <t>Location/Tourn.</t>
  </si>
  <si>
    <t>Will Roberts</t>
  </si>
  <si>
    <t>Lymanland, 9/11/2022</t>
  </si>
  <si>
    <t>Total 200' World Record Holders in 40 Years (1983-2022)</t>
  </si>
  <si>
    <t>Of the 172 people on the list, only 21 accomplished this feat on old style jumpers.  That's 12%.</t>
  </si>
  <si>
    <t>Longest tenure in 200'+ Club:  Scot Ellis, 1994 - Current (28 years and counting)</t>
  </si>
  <si>
    <t>Jaret Llewelyn (24 Years), Freddy Krueger (26 years and counting), Daniel Dobringer (23 years)</t>
  </si>
  <si>
    <t>Jonny Leutz</t>
  </si>
  <si>
    <t>Edward Roberts</t>
  </si>
  <si>
    <t>Ranking:  Age then Distance</t>
  </si>
  <si>
    <t>Age 21 and Under Jump-Ins (Age then Distance)</t>
  </si>
  <si>
    <t>As of September 11, 2022</t>
  </si>
  <si>
    <t xml:space="preserve">"First Time Scores" </t>
  </si>
  <si>
    <t>Chronological</t>
  </si>
  <si>
    <t xml:space="preserve">Unless birthdate known, age on date of jump-in potentially one year younger depending upon birthday.  </t>
  </si>
  <si>
    <t>August</t>
  </si>
  <si>
    <t xml:space="preserve">World Record Jumps over 200 </t>
  </si>
  <si>
    <t>On 9/11/22, three Illinois Midwest Air Force boys, Edward Roberts (181'), Jon Leutz (182') and Will Roberts (186')</t>
  </si>
  <si>
    <t>each jumped onto the 180'+ Collegiate List at LymanLand.  The most ever on one day and at one tournament.</t>
  </si>
  <si>
    <t>Birthdate</t>
  </si>
  <si>
    <t>French Open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</si>
</sst>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m\ d\,\ yyyy;@"/>
    <numFmt numFmtId="171" formatCode="[$-409]mmm\-yy;@"/>
    <numFmt numFmtId="172" formatCode="mm/dd/yy;@"/>
    <numFmt numFmtId="173" formatCode="[$-409]d\-mmm\-yy;@"/>
    <numFmt numFmtId="174" formatCode="[$-F800]dddd\,\ mmmm\ dd\,\ yyyy"/>
    <numFmt numFmtId="175" formatCode="m/d/yy;@"/>
    <numFmt numFmtId="176" formatCode="#,##0.0_);\(#,##0.0\)"/>
    <numFmt numFmtId="177" formatCode="0.0"/>
  </numFmts>
  <fonts count="77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49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61"/>
      <name val="Arial"/>
      <family val="2"/>
    </font>
    <font>
      <sz val="12"/>
      <color indexed="8"/>
      <name val="Arial"/>
      <family val="2"/>
    </font>
    <font>
      <b/>
      <sz val="18"/>
      <color indexed="48"/>
      <name val="Arial"/>
      <family val="2"/>
    </font>
    <font>
      <b/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2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u val="single"/>
      <sz val="14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8"/>
      <color indexed="10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41" fontId="0" fillId="0" borderId="0" xfId="0" applyNumberFormat="1" applyFill="1" applyAlignment="1">
      <alignment horizontal="center"/>
    </xf>
    <xf numFmtId="17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1" fontId="6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34" borderId="0" xfId="0" applyFont="1" applyFill="1" applyAlignment="1">
      <alignment/>
    </xf>
    <xf numFmtId="41" fontId="6" fillId="34" borderId="0" xfId="0" applyNumberFormat="1" applyFont="1" applyFill="1" applyAlignment="1">
      <alignment horizontal="center"/>
    </xf>
    <xf numFmtId="165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25" fillId="0" borderId="0" xfId="0" applyFont="1" applyAlignment="1">
      <alignment/>
    </xf>
    <xf numFmtId="0" fontId="0" fillId="34" borderId="0" xfId="0" applyFill="1" applyAlignment="1">
      <alignment/>
    </xf>
    <xf numFmtId="1" fontId="27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17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17" fontId="25" fillId="0" borderId="0" xfId="0" applyNumberFormat="1" applyFont="1" applyFill="1" applyAlignment="1">
      <alignment/>
    </xf>
    <xf numFmtId="170" fontId="25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/>
    </xf>
    <xf numFmtId="17" fontId="25" fillId="0" borderId="0" xfId="0" applyNumberFormat="1" applyFont="1" applyFill="1" applyAlignment="1">
      <alignment horizontal="right"/>
    </xf>
    <xf numFmtId="170" fontId="25" fillId="0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17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5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Fill="1" applyAlignment="1">
      <alignment horizontal="center"/>
    </xf>
    <xf numFmtId="1" fontId="28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 horizontal="left"/>
    </xf>
    <xf numFmtId="43" fontId="0" fillId="0" borderId="0" xfId="0" applyNumberFormat="1" applyAlignment="1">
      <alignment/>
    </xf>
    <xf numFmtId="0" fontId="35" fillId="0" borderId="0" xfId="0" applyFont="1" applyAlignment="1">
      <alignment/>
    </xf>
    <xf numFmtId="0" fontId="2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0" fillId="0" borderId="0" xfId="0" applyFont="1" applyAlignment="1">
      <alignment/>
    </xf>
    <xf numFmtId="0" fontId="36" fillId="0" borderId="0" xfId="0" applyFont="1" applyFill="1" applyAlignment="1">
      <alignment/>
    </xf>
    <xf numFmtId="17" fontId="25" fillId="0" borderId="0" xfId="0" applyNumberFormat="1" applyFont="1" applyAlignment="1">
      <alignment/>
    </xf>
    <xf numFmtId="171" fontId="25" fillId="0" borderId="0" xfId="0" applyNumberFormat="1" applyFont="1" applyFill="1" applyAlignment="1">
      <alignment/>
    </xf>
    <xf numFmtId="17" fontId="25" fillId="34" borderId="0" xfId="0" applyNumberFormat="1" applyFont="1" applyFill="1" applyAlignment="1">
      <alignment horizontal="right"/>
    </xf>
    <xf numFmtId="175" fontId="25" fillId="0" borderId="0" xfId="0" applyNumberFormat="1" applyFont="1" applyAlignment="1">
      <alignment/>
    </xf>
    <xf numFmtId="17" fontId="0" fillId="0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170" fontId="0" fillId="0" borderId="0" xfId="0" applyNumberFormat="1" applyFont="1" applyFill="1" applyAlignment="1">
      <alignment horizontal="right"/>
    </xf>
    <xf numFmtId="0" fontId="0" fillId="34" borderId="0" xfId="0" applyFont="1" applyFill="1" applyAlignment="1">
      <alignment/>
    </xf>
    <xf numFmtId="41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" fontId="27" fillId="34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41" fontId="0" fillId="35" borderId="0" xfId="0" applyNumberFormat="1" applyFont="1" applyFill="1" applyAlignment="1">
      <alignment horizontal="center"/>
    </xf>
    <xf numFmtId="165" fontId="0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Fill="1" applyAlignment="1">
      <alignment horizontal="center"/>
    </xf>
    <xf numFmtId="165" fontId="0" fillId="35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165" fontId="0" fillId="35" borderId="0" xfId="0" applyNumberFormat="1" applyFill="1" applyAlignment="1">
      <alignment/>
    </xf>
    <xf numFmtId="1" fontId="2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0" fillId="34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7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37" fontId="4" fillId="0" borderId="0" xfId="0" applyNumberFormat="1" applyFont="1" applyAlignment="1">
      <alignment horizontal="center"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/>
    </xf>
    <xf numFmtId="17" fontId="0" fillId="34" borderId="0" xfId="0" applyNumberFormat="1" applyFill="1" applyAlignment="1">
      <alignment/>
    </xf>
    <xf numFmtId="41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9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1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right"/>
    </xf>
    <xf numFmtId="17" fontId="75" fillId="0" borderId="0" xfId="0" applyNumberFormat="1" applyFont="1" applyFill="1" applyAlignment="1">
      <alignment horizontal="right"/>
    </xf>
    <xf numFmtId="165" fontId="0" fillId="37" borderId="0" xfId="0" applyNumberFormat="1" applyFont="1" applyFill="1" applyAlignment="1">
      <alignment horizontal="center"/>
    </xf>
    <xf numFmtId="17" fontId="76" fillId="0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right"/>
    </xf>
    <xf numFmtId="17" fontId="25" fillId="38" borderId="0" xfId="0" applyNumberFormat="1" applyFont="1" applyFill="1" applyAlignment="1">
      <alignment horizontal="right"/>
    </xf>
    <xf numFmtId="0" fontId="0" fillId="38" borderId="0" xfId="0" applyFont="1" applyFill="1" applyAlignment="1">
      <alignment/>
    </xf>
    <xf numFmtId="41" fontId="0" fillId="38" borderId="0" xfId="0" applyNumberFormat="1" applyFont="1" applyFill="1" applyAlignment="1">
      <alignment horizontal="center"/>
    </xf>
    <xf numFmtId="165" fontId="0" fillId="38" borderId="0" xfId="0" applyNumberFormat="1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26" fillId="0" borderId="0" xfId="0" applyFont="1" applyAlignment="1">
      <alignment horizontal="left"/>
    </xf>
    <xf numFmtId="41" fontId="0" fillId="0" borderId="0" xfId="0" applyNumberFormat="1" applyFill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 horizontal="center"/>
    </xf>
    <xf numFmtId="16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9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 applyAlignment="1">
      <alignment/>
    </xf>
    <xf numFmtId="17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1"/>
  <sheetViews>
    <sheetView zoomScalePageLayoutView="0" workbookViewId="0" topLeftCell="A23">
      <selection activeCell="A8" sqref="A8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9.8515625" style="0" customWidth="1"/>
    <col min="4" max="4" width="13.8515625" style="0" customWidth="1"/>
    <col min="5" max="5" width="4.8515625" style="0" customWidth="1"/>
    <col min="6" max="6" width="6.140625" style="0" customWidth="1"/>
    <col min="7" max="7" width="6.421875" style="0" customWidth="1"/>
    <col min="8" max="8" width="10.8515625" style="0" customWidth="1"/>
    <col min="9" max="9" width="5.7109375" style="0" customWidth="1"/>
    <col min="10" max="10" width="4.57421875" style="0" customWidth="1"/>
    <col min="11" max="11" width="6.00390625" style="0" customWidth="1"/>
  </cols>
  <sheetData>
    <row r="1" spans="1:11" ht="12.75" customHeight="1">
      <c r="A1" s="199" t="s">
        <v>428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8" ht="12.75" customHeight="1">
      <c r="A3" s="16"/>
      <c r="B3" s="16"/>
      <c r="C3" s="16"/>
      <c r="D3" s="16"/>
      <c r="E3" s="16"/>
      <c r="F3" s="16"/>
      <c r="G3" s="16"/>
      <c r="H3" s="16"/>
    </row>
    <row r="4" spans="1:11" ht="26.25" customHeight="1">
      <c r="A4" s="200" t="s">
        <v>390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.75" customHeight="1">
      <c r="A5" s="198" t="s">
        <v>619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2.7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0" ht="15.75">
      <c r="A7" s="55" t="s">
        <v>404</v>
      </c>
      <c r="B7" s="55" t="s">
        <v>355</v>
      </c>
      <c r="C7" s="202" t="s">
        <v>400</v>
      </c>
      <c r="D7" s="202"/>
      <c r="E7" s="202"/>
      <c r="F7" s="202" t="s">
        <v>357</v>
      </c>
      <c r="G7" s="202"/>
      <c r="H7" s="17" t="s">
        <v>74</v>
      </c>
      <c r="I7" s="104" t="s">
        <v>463</v>
      </c>
      <c r="J7" s="104"/>
    </row>
    <row r="8" spans="2:11" ht="12.75">
      <c r="B8" s="27" t="s">
        <v>358</v>
      </c>
      <c r="C8" s="5" t="s">
        <v>70</v>
      </c>
      <c r="D8" s="5" t="s">
        <v>71</v>
      </c>
      <c r="E8" s="5" t="s">
        <v>330</v>
      </c>
      <c r="F8" s="5" t="s">
        <v>72</v>
      </c>
      <c r="G8" s="5" t="s">
        <v>350</v>
      </c>
      <c r="H8" s="5" t="s">
        <v>354</v>
      </c>
      <c r="I8" s="5" t="s">
        <v>429</v>
      </c>
      <c r="J8" s="5" t="s">
        <v>442</v>
      </c>
      <c r="K8" s="5" t="s">
        <v>429</v>
      </c>
    </row>
    <row r="9" spans="1:11" ht="12.75">
      <c r="A9">
        <v>1</v>
      </c>
      <c r="B9" s="1">
        <v>30590</v>
      </c>
      <c r="C9" s="54" t="s">
        <v>0</v>
      </c>
      <c r="D9" s="54" t="s">
        <v>1</v>
      </c>
      <c r="E9" s="54"/>
      <c r="F9" s="18">
        <f aca="true" t="shared" si="0" ref="F9:F39">G9*3.28</f>
        <v>201.72</v>
      </c>
      <c r="G9" s="24">
        <v>61.5</v>
      </c>
      <c r="H9" s="2" t="s">
        <v>6</v>
      </c>
      <c r="I9" s="73">
        <v>1</v>
      </c>
      <c r="J9" s="7"/>
      <c r="K9">
        <v>1983</v>
      </c>
    </row>
    <row r="10" spans="1:11" ht="12.75">
      <c r="A10">
        <f aca="true" t="shared" si="1" ref="A10:A24">A9+1</f>
        <v>2</v>
      </c>
      <c r="B10" s="1">
        <v>31686</v>
      </c>
      <c r="C10" s="10" t="s">
        <v>3</v>
      </c>
      <c r="D10" s="10" t="s">
        <v>4</v>
      </c>
      <c r="E10" s="10"/>
      <c r="F10" s="50">
        <f>G10*3.28</f>
        <v>203.03199999999998</v>
      </c>
      <c r="G10" s="26">
        <v>61.9</v>
      </c>
      <c r="H10" s="21" t="s">
        <v>79</v>
      </c>
      <c r="I10" s="73">
        <v>1</v>
      </c>
      <c r="J10" s="7"/>
      <c r="K10">
        <v>1986</v>
      </c>
    </row>
    <row r="11" spans="1:11" ht="12.75">
      <c r="A11">
        <f t="shared" si="1"/>
        <v>3</v>
      </c>
      <c r="B11" s="1">
        <v>32051</v>
      </c>
      <c r="C11" t="s">
        <v>190</v>
      </c>
      <c r="D11" t="s">
        <v>11</v>
      </c>
      <c r="E11" s="7">
        <v>1962</v>
      </c>
      <c r="F11" s="18">
        <f t="shared" si="0"/>
        <v>199.588</v>
      </c>
      <c r="G11" s="24">
        <v>60.85</v>
      </c>
      <c r="H11" s="2" t="s">
        <v>80</v>
      </c>
      <c r="I11" s="73">
        <v>1</v>
      </c>
      <c r="J11" s="7">
        <f>K11-E11</f>
        <v>25</v>
      </c>
      <c r="K11">
        <v>1987</v>
      </c>
    </row>
    <row r="12" spans="1:11" ht="12.75">
      <c r="A12" s="203" t="s">
        <v>514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12.75">
      <c r="A13">
        <f>A11+1</f>
        <v>4</v>
      </c>
      <c r="B13" s="1">
        <v>32782</v>
      </c>
      <c r="C13" t="s">
        <v>191</v>
      </c>
      <c r="D13" t="s">
        <v>192</v>
      </c>
      <c r="E13" s="7"/>
      <c r="F13" s="18">
        <f t="shared" si="0"/>
        <v>199.5552</v>
      </c>
      <c r="G13" s="24">
        <v>60.84</v>
      </c>
      <c r="H13" s="2" t="s">
        <v>6</v>
      </c>
      <c r="I13" s="56"/>
      <c r="J13" s="7"/>
      <c r="K13">
        <v>1989</v>
      </c>
    </row>
    <row r="14" spans="1:11" ht="12.75">
      <c r="A14">
        <f t="shared" si="1"/>
        <v>5</v>
      </c>
      <c r="B14" s="1">
        <v>32782</v>
      </c>
      <c r="C14" t="s">
        <v>193</v>
      </c>
      <c r="D14" t="s">
        <v>15</v>
      </c>
      <c r="E14" s="7"/>
      <c r="F14" s="18">
        <f t="shared" si="0"/>
        <v>199.75199999999998</v>
      </c>
      <c r="G14" s="24">
        <v>60.9</v>
      </c>
      <c r="H14" s="2" t="s">
        <v>6</v>
      </c>
      <c r="I14" s="73">
        <v>2</v>
      </c>
      <c r="J14" s="7"/>
      <c r="K14">
        <v>1989</v>
      </c>
    </row>
    <row r="15" spans="1:11" ht="12.75">
      <c r="A15" s="203" t="s">
        <v>515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</row>
    <row r="16" spans="1:11" ht="12.75">
      <c r="A16">
        <f>A14+1</f>
        <v>6</v>
      </c>
      <c r="B16" s="1">
        <v>33878</v>
      </c>
      <c r="C16" t="s">
        <v>195</v>
      </c>
      <c r="D16" t="s">
        <v>196</v>
      </c>
      <c r="E16" s="7"/>
      <c r="F16" s="18">
        <f>G16*3.28</f>
        <v>201.392</v>
      </c>
      <c r="G16" s="24">
        <v>61.4</v>
      </c>
      <c r="H16" s="2" t="s">
        <v>122</v>
      </c>
      <c r="I16" s="56"/>
      <c r="J16" s="7"/>
      <c r="K16">
        <v>1992</v>
      </c>
    </row>
    <row r="17" spans="1:11" ht="12.75">
      <c r="A17">
        <f t="shared" si="1"/>
        <v>7</v>
      </c>
      <c r="B17" s="1">
        <v>33878</v>
      </c>
      <c r="C17" t="s">
        <v>31</v>
      </c>
      <c r="D17" t="s">
        <v>194</v>
      </c>
      <c r="E17" s="7"/>
      <c r="F17" s="18">
        <f>G17*3.28</f>
        <v>202.048</v>
      </c>
      <c r="G17" s="24">
        <v>61.6</v>
      </c>
      <c r="H17" s="2" t="s">
        <v>122</v>
      </c>
      <c r="I17" s="73">
        <v>2</v>
      </c>
      <c r="J17" s="7"/>
      <c r="K17">
        <v>1992</v>
      </c>
    </row>
    <row r="18" spans="1:11" ht="12.75">
      <c r="A18">
        <f t="shared" si="1"/>
        <v>8</v>
      </c>
      <c r="B18" s="1">
        <v>34243</v>
      </c>
      <c r="C18" t="s">
        <v>197</v>
      </c>
      <c r="D18" t="s">
        <v>198</v>
      </c>
      <c r="E18" s="7"/>
      <c r="F18" s="18">
        <f t="shared" si="0"/>
        <v>200.89999999999998</v>
      </c>
      <c r="G18" s="24">
        <v>61.25</v>
      </c>
      <c r="H18" s="2" t="s">
        <v>80</v>
      </c>
      <c r="I18" s="56"/>
      <c r="J18" s="7"/>
      <c r="K18">
        <v>1993</v>
      </c>
    </row>
    <row r="19" spans="1:11" ht="12.75">
      <c r="A19">
        <f t="shared" si="1"/>
        <v>9</v>
      </c>
      <c r="B19" s="1">
        <v>34243</v>
      </c>
      <c r="C19" t="s">
        <v>199</v>
      </c>
      <c r="D19" t="s">
        <v>200</v>
      </c>
      <c r="E19" s="7"/>
      <c r="F19" s="18">
        <f t="shared" si="0"/>
        <v>199.916</v>
      </c>
      <c r="G19" s="24">
        <v>60.95</v>
      </c>
      <c r="H19" s="2" t="s">
        <v>201</v>
      </c>
      <c r="I19" s="73">
        <v>2</v>
      </c>
      <c r="J19" s="7"/>
      <c r="K19">
        <v>1993</v>
      </c>
    </row>
    <row r="20" spans="1:11" ht="12.75">
      <c r="A20">
        <f t="shared" si="1"/>
        <v>10</v>
      </c>
      <c r="B20" s="1">
        <v>34608</v>
      </c>
      <c r="C20" t="s">
        <v>89</v>
      </c>
      <c r="D20" s="7" t="s">
        <v>90</v>
      </c>
      <c r="E20">
        <v>1971</v>
      </c>
      <c r="F20" s="18">
        <f t="shared" si="0"/>
        <v>203.688</v>
      </c>
      <c r="G20" s="24">
        <v>62.1</v>
      </c>
      <c r="H20" s="2" t="s">
        <v>80</v>
      </c>
      <c r="I20" s="56"/>
      <c r="J20" s="7">
        <f>K20-E20</f>
        <v>23</v>
      </c>
      <c r="K20">
        <v>1994</v>
      </c>
    </row>
    <row r="21" spans="1:11" ht="12.75">
      <c r="A21">
        <f t="shared" si="1"/>
        <v>11</v>
      </c>
      <c r="B21" s="1">
        <v>34608</v>
      </c>
      <c r="C21" t="s">
        <v>25</v>
      </c>
      <c r="D21" s="7" t="s">
        <v>26</v>
      </c>
      <c r="F21" s="18">
        <f t="shared" si="0"/>
        <v>201.392</v>
      </c>
      <c r="G21" s="24">
        <v>61.4</v>
      </c>
      <c r="H21" s="2" t="s">
        <v>80</v>
      </c>
      <c r="I21" s="56"/>
      <c r="J21" s="7"/>
      <c r="K21">
        <v>1994</v>
      </c>
    </row>
    <row r="22" spans="1:11" ht="12.75">
      <c r="A22">
        <f t="shared" si="1"/>
        <v>12</v>
      </c>
      <c r="B22" s="1">
        <v>34608</v>
      </c>
      <c r="C22" t="s">
        <v>336</v>
      </c>
      <c r="D22" s="7" t="s">
        <v>203</v>
      </c>
      <c r="F22" s="18">
        <f t="shared" si="0"/>
        <v>201.392</v>
      </c>
      <c r="G22" s="24">
        <v>61.4</v>
      </c>
      <c r="H22" s="20" t="s">
        <v>100</v>
      </c>
      <c r="I22" s="73">
        <v>3</v>
      </c>
      <c r="J22" s="7"/>
      <c r="K22">
        <v>1994</v>
      </c>
    </row>
    <row r="23" spans="1:11" ht="12.75">
      <c r="A23">
        <f t="shared" si="1"/>
        <v>13</v>
      </c>
      <c r="B23" s="1">
        <v>34973</v>
      </c>
      <c r="C23" t="s">
        <v>132</v>
      </c>
      <c r="D23" s="7" t="s">
        <v>133</v>
      </c>
      <c r="E23">
        <v>1973</v>
      </c>
      <c r="F23" s="18">
        <f t="shared" si="0"/>
        <v>202.54</v>
      </c>
      <c r="G23" s="24">
        <v>61.75</v>
      </c>
      <c r="H23" s="20" t="s">
        <v>80</v>
      </c>
      <c r="I23" s="56"/>
      <c r="J23" s="7">
        <f>K23-E23</f>
        <v>22</v>
      </c>
      <c r="K23">
        <v>1995</v>
      </c>
    </row>
    <row r="24" spans="1:11" ht="12.75">
      <c r="A24">
        <f t="shared" si="1"/>
        <v>14</v>
      </c>
      <c r="B24" s="1">
        <v>34973</v>
      </c>
      <c r="C24" t="s">
        <v>204</v>
      </c>
      <c r="D24" s="7" t="s">
        <v>205</v>
      </c>
      <c r="F24" s="18">
        <f t="shared" si="0"/>
        <v>205.656</v>
      </c>
      <c r="G24" s="24">
        <v>62.7</v>
      </c>
      <c r="H24" s="20" t="s">
        <v>80</v>
      </c>
      <c r="I24" s="73">
        <v>2</v>
      </c>
      <c r="J24" s="7"/>
      <c r="K24">
        <v>1995</v>
      </c>
    </row>
    <row r="25" spans="1:11" ht="12.75">
      <c r="A25">
        <f>A24+1</f>
        <v>15</v>
      </c>
      <c r="B25" s="117" t="s">
        <v>494</v>
      </c>
      <c r="C25" t="s">
        <v>186</v>
      </c>
      <c r="D25" t="s">
        <v>187</v>
      </c>
      <c r="F25" s="18">
        <f>G25*3.28</f>
        <v>215.16799999999998</v>
      </c>
      <c r="G25" s="24">
        <v>65.6</v>
      </c>
      <c r="H25" s="20" t="s">
        <v>6</v>
      </c>
      <c r="I25" s="73">
        <v>12</v>
      </c>
      <c r="J25" s="7"/>
      <c r="K25">
        <v>1996</v>
      </c>
    </row>
    <row r="26" spans="1:11" ht="12.75">
      <c r="A26">
        <f aca="true" t="shared" si="2" ref="A26:A88">A25+1</f>
        <v>16</v>
      </c>
      <c r="B26" s="1">
        <v>35339</v>
      </c>
      <c r="C26" t="s">
        <v>207</v>
      </c>
      <c r="D26" s="7" t="s">
        <v>208</v>
      </c>
      <c r="F26" s="18">
        <f t="shared" si="0"/>
        <v>205.98399999999998</v>
      </c>
      <c r="G26" s="24">
        <v>62.8</v>
      </c>
      <c r="H26" s="20" t="s">
        <v>80</v>
      </c>
      <c r="I26" s="56"/>
      <c r="J26" s="7"/>
      <c r="K26">
        <v>1996</v>
      </c>
    </row>
    <row r="27" spans="1:11" ht="12.75">
      <c r="A27">
        <f t="shared" si="2"/>
        <v>17</v>
      </c>
      <c r="B27" s="1">
        <v>35339</v>
      </c>
      <c r="C27" t="s">
        <v>206</v>
      </c>
      <c r="D27" s="7" t="s">
        <v>39</v>
      </c>
      <c r="E27">
        <v>1975</v>
      </c>
      <c r="F27" s="18">
        <f t="shared" si="0"/>
        <v>213.52799999999996</v>
      </c>
      <c r="G27" s="24">
        <v>65.1</v>
      </c>
      <c r="H27" s="20" t="s">
        <v>80</v>
      </c>
      <c r="I27" s="56"/>
      <c r="J27" s="7">
        <f>K27-E27</f>
        <v>21</v>
      </c>
      <c r="K27">
        <v>1996</v>
      </c>
    </row>
    <row r="28" spans="1:11" ht="12.75">
      <c r="A28">
        <f t="shared" si="2"/>
        <v>18</v>
      </c>
      <c r="B28" s="1">
        <v>35339</v>
      </c>
      <c r="C28" t="s">
        <v>64</v>
      </c>
      <c r="D28" s="7" t="s">
        <v>214</v>
      </c>
      <c r="F28" s="18">
        <f t="shared" si="0"/>
        <v>200.24399999999997</v>
      </c>
      <c r="G28" s="24">
        <v>61.05</v>
      </c>
      <c r="H28" s="20" t="s">
        <v>80</v>
      </c>
      <c r="I28" s="56"/>
      <c r="J28" s="7"/>
      <c r="K28">
        <v>1996</v>
      </c>
    </row>
    <row r="29" spans="1:11" ht="12.75">
      <c r="A29">
        <f t="shared" si="2"/>
        <v>19</v>
      </c>
      <c r="B29" s="1">
        <v>35339</v>
      </c>
      <c r="C29" t="s">
        <v>215</v>
      </c>
      <c r="D29" s="7" t="s">
        <v>216</v>
      </c>
      <c r="F29" s="18">
        <f t="shared" si="0"/>
        <v>199.916</v>
      </c>
      <c r="G29" s="24">
        <v>60.95</v>
      </c>
      <c r="H29" s="20" t="s">
        <v>79</v>
      </c>
      <c r="I29" s="56"/>
      <c r="J29" s="7"/>
      <c r="K29">
        <v>1996</v>
      </c>
    </row>
    <row r="30" spans="1:11" ht="12.75">
      <c r="A30">
        <f t="shared" si="2"/>
        <v>20</v>
      </c>
      <c r="B30" s="1">
        <v>35339</v>
      </c>
      <c r="C30" t="s">
        <v>209</v>
      </c>
      <c r="D30" s="7" t="s">
        <v>131</v>
      </c>
      <c r="E30" s="10">
        <v>1976</v>
      </c>
      <c r="F30" s="18">
        <f t="shared" si="0"/>
        <v>202.70399999999998</v>
      </c>
      <c r="G30" s="24">
        <v>61.8</v>
      </c>
      <c r="H30" s="20" t="s">
        <v>79</v>
      </c>
      <c r="I30" s="56"/>
      <c r="J30" s="7">
        <f>K30-E30</f>
        <v>20</v>
      </c>
      <c r="K30">
        <v>1996</v>
      </c>
    </row>
    <row r="31" spans="1:11" ht="12.75">
      <c r="A31">
        <f t="shared" si="2"/>
        <v>21</v>
      </c>
      <c r="B31" s="1">
        <v>35339</v>
      </c>
      <c r="C31" t="s">
        <v>212</v>
      </c>
      <c r="D31" s="7" t="s">
        <v>213</v>
      </c>
      <c r="F31" s="18">
        <f t="shared" si="0"/>
        <v>201.392</v>
      </c>
      <c r="G31" s="24">
        <v>61.4</v>
      </c>
      <c r="H31" s="20" t="s">
        <v>106</v>
      </c>
      <c r="I31" s="56"/>
      <c r="J31" s="7"/>
      <c r="K31">
        <v>1996</v>
      </c>
    </row>
    <row r="32" spans="1:11" ht="12.75">
      <c r="A32">
        <f t="shared" si="2"/>
        <v>22</v>
      </c>
      <c r="B32" s="1">
        <v>35339</v>
      </c>
      <c r="C32" t="s">
        <v>210</v>
      </c>
      <c r="D32" t="s">
        <v>211</v>
      </c>
      <c r="F32" s="18">
        <f t="shared" si="0"/>
        <v>202.048</v>
      </c>
      <c r="G32" s="24">
        <v>61.6</v>
      </c>
      <c r="H32" s="20" t="s">
        <v>106</v>
      </c>
      <c r="I32" s="73">
        <v>7</v>
      </c>
      <c r="J32" s="7"/>
      <c r="K32">
        <v>1996</v>
      </c>
    </row>
    <row r="33" spans="1:11" ht="12.75">
      <c r="A33">
        <f t="shared" si="2"/>
        <v>23</v>
      </c>
      <c r="B33" s="120">
        <v>35490</v>
      </c>
      <c r="C33" t="s">
        <v>25</v>
      </c>
      <c r="D33" t="s">
        <v>219</v>
      </c>
      <c r="F33" s="18">
        <v>209</v>
      </c>
      <c r="G33" s="24">
        <f>F33/3.28</f>
        <v>63.71951219512196</v>
      </c>
      <c r="H33" s="20" t="s">
        <v>6</v>
      </c>
      <c r="I33" s="56"/>
      <c r="J33" s="7"/>
      <c r="K33">
        <v>1997</v>
      </c>
    </row>
    <row r="34" spans="1:11" ht="12.75">
      <c r="A34">
        <f t="shared" si="2"/>
        <v>24</v>
      </c>
      <c r="B34" s="120">
        <v>35499</v>
      </c>
      <c r="C34" t="s">
        <v>222</v>
      </c>
      <c r="D34" t="s">
        <v>223</v>
      </c>
      <c r="F34" s="18">
        <f>G34*3.28</f>
        <v>201.72</v>
      </c>
      <c r="G34" s="24">
        <v>61.5</v>
      </c>
      <c r="H34" s="20" t="s">
        <v>6</v>
      </c>
      <c r="I34" s="56"/>
      <c r="J34" s="7"/>
      <c r="K34">
        <v>1997</v>
      </c>
    </row>
    <row r="35" spans="1:11" ht="12.75">
      <c r="A35">
        <f t="shared" si="2"/>
        <v>25</v>
      </c>
      <c r="B35" s="117">
        <v>35521</v>
      </c>
      <c r="C35" t="s">
        <v>488</v>
      </c>
      <c r="D35" t="s">
        <v>489</v>
      </c>
      <c r="E35">
        <v>1973</v>
      </c>
      <c r="F35" s="18">
        <f t="shared" si="0"/>
        <v>201.392</v>
      </c>
      <c r="G35" s="24">
        <v>61.4</v>
      </c>
      <c r="H35" s="20" t="s">
        <v>6</v>
      </c>
      <c r="I35" s="73"/>
      <c r="J35" s="7"/>
      <c r="K35">
        <v>1997</v>
      </c>
    </row>
    <row r="36" spans="1:11" ht="12.75">
      <c r="A36">
        <f t="shared" si="2"/>
        <v>26</v>
      </c>
      <c r="B36" s="1">
        <v>35704</v>
      </c>
      <c r="C36" t="s">
        <v>387</v>
      </c>
      <c r="D36" t="s">
        <v>388</v>
      </c>
      <c r="E36" s="7"/>
      <c r="F36" s="18">
        <f t="shared" si="0"/>
        <v>216.48</v>
      </c>
      <c r="G36" s="24">
        <v>66</v>
      </c>
      <c r="H36" s="20" t="s">
        <v>80</v>
      </c>
      <c r="I36" s="56"/>
      <c r="J36" s="7"/>
      <c r="K36">
        <v>1997</v>
      </c>
    </row>
    <row r="37" spans="1:11" ht="12.75">
      <c r="A37">
        <f t="shared" si="2"/>
        <v>27</v>
      </c>
      <c r="B37" s="1">
        <v>35704</v>
      </c>
      <c r="C37" s="7" t="s">
        <v>59</v>
      </c>
      <c r="D37" s="7" t="s">
        <v>175</v>
      </c>
      <c r="E37" s="7">
        <f>2018-39</f>
        <v>1979</v>
      </c>
      <c r="F37" s="18">
        <f t="shared" si="0"/>
        <v>205</v>
      </c>
      <c r="G37" s="23">
        <v>62.5</v>
      </c>
      <c r="H37" s="20" t="s">
        <v>80</v>
      </c>
      <c r="I37" s="56"/>
      <c r="J37" s="7">
        <f>K37-E37</f>
        <v>18</v>
      </c>
      <c r="K37">
        <v>1997</v>
      </c>
    </row>
    <row r="38" spans="1:11" ht="12.75">
      <c r="A38">
        <f t="shared" si="2"/>
        <v>28</v>
      </c>
      <c r="B38" s="1">
        <v>35704</v>
      </c>
      <c r="C38" t="s">
        <v>224</v>
      </c>
      <c r="D38" t="s">
        <v>225</v>
      </c>
      <c r="E38">
        <v>1980</v>
      </c>
      <c r="F38" s="18">
        <f t="shared" si="0"/>
        <v>200.07999999999998</v>
      </c>
      <c r="G38" s="24">
        <v>61</v>
      </c>
      <c r="H38" s="20" t="s">
        <v>80</v>
      </c>
      <c r="I38" s="56"/>
      <c r="J38" s="7">
        <f>K38-E38</f>
        <v>17</v>
      </c>
      <c r="K38">
        <v>1997</v>
      </c>
    </row>
    <row r="39" spans="1:11" ht="12.75">
      <c r="A39">
        <f t="shared" si="2"/>
        <v>29</v>
      </c>
      <c r="B39" s="1">
        <v>35704</v>
      </c>
      <c r="C39" s="7" t="s">
        <v>217</v>
      </c>
      <c r="D39" s="7" t="s">
        <v>218</v>
      </c>
      <c r="E39" s="7"/>
      <c r="F39" s="18">
        <f t="shared" si="0"/>
        <v>200.736</v>
      </c>
      <c r="G39" s="23">
        <v>61.2</v>
      </c>
      <c r="H39" s="20" t="s">
        <v>80</v>
      </c>
      <c r="I39" s="56"/>
      <c r="J39" s="7"/>
      <c r="K39">
        <v>1997</v>
      </c>
    </row>
    <row r="40" spans="1:11" ht="12.75">
      <c r="A40">
        <f t="shared" si="2"/>
        <v>30</v>
      </c>
      <c r="B40" s="1">
        <v>35704</v>
      </c>
      <c r="C40" s="10" t="s">
        <v>341</v>
      </c>
      <c r="D40" s="10" t="s">
        <v>342</v>
      </c>
      <c r="E40" s="10">
        <f>2018-53</f>
        <v>1965</v>
      </c>
      <c r="F40" s="18">
        <v>200</v>
      </c>
      <c r="G40" s="22">
        <f>200/3.28</f>
        <v>60.97560975609756</v>
      </c>
      <c r="H40" s="20" t="s">
        <v>80</v>
      </c>
      <c r="I40" s="56"/>
      <c r="J40" s="7">
        <f>K40-E40</f>
        <v>32</v>
      </c>
      <c r="K40">
        <v>1997</v>
      </c>
    </row>
    <row r="41" spans="1:11" ht="12.75">
      <c r="A41">
        <f t="shared" si="2"/>
        <v>31</v>
      </c>
      <c r="B41" s="1">
        <v>35704</v>
      </c>
      <c r="C41" t="s">
        <v>181</v>
      </c>
      <c r="D41" t="s">
        <v>180</v>
      </c>
      <c r="F41" s="18">
        <f aca="true" t="shared" si="3" ref="F41:F68">G41*3.28</f>
        <v>207.62399999999997</v>
      </c>
      <c r="G41" s="24">
        <v>63.3</v>
      </c>
      <c r="H41" s="20" t="s">
        <v>201</v>
      </c>
      <c r="I41" s="56"/>
      <c r="J41" s="7"/>
      <c r="K41">
        <v>1997</v>
      </c>
    </row>
    <row r="42" spans="1:11" ht="12.75">
      <c r="A42">
        <f t="shared" si="2"/>
        <v>32</v>
      </c>
      <c r="B42" s="1">
        <v>35704</v>
      </c>
      <c r="C42" t="s">
        <v>220</v>
      </c>
      <c r="D42" t="s">
        <v>221</v>
      </c>
      <c r="F42" s="18">
        <f t="shared" si="3"/>
        <v>205.328</v>
      </c>
      <c r="G42" s="24">
        <v>62.6</v>
      </c>
      <c r="H42" s="20" t="s">
        <v>106</v>
      </c>
      <c r="I42" s="56"/>
      <c r="J42" s="7"/>
      <c r="K42">
        <v>1997</v>
      </c>
    </row>
    <row r="43" spans="1:11" ht="12.75">
      <c r="A43">
        <f t="shared" si="2"/>
        <v>33</v>
      </c>
      <c r="B43" s="1">
        <v>35704</v>
      </c>
      <c r="C43" s="7" t="s">
        <v>118</v>
      </c>
      <c r="D43" s="7" t="s">
        <v>119</v>
      </c>
      <c r="E43" s="7">
        <v>1968</v>
      </c>
      <c r="F43" s="18">
        <f t="shared" si="3"/>
        <v>203.688</v>
      </c>
      <c r="G43" s="24">
        <v>62.1</v>
      </c>
      <c r="H43" s="20" t="s">
        <v>92</v>
      </c>
      <c r="I43" s="56"/>
      <c r="J43" s="7">
        <f>K43-E43</f>
        <v>29</v>
      </c>
      <c r="K43">
        <v>1997</v>
      </c>
    </row>
    <row r="44" spans="1:11" ht="12.75">
      <c r="A44">
        <f t="shared" si="2"/>
        <v>34</v>
      </c>
      <c r="B44" s="1">
        <v>36069</v>
      </c>
      <c r="C44" t="s">
        <v>207</v>
      </c>
      <c r="D44" t="s">
        <v>229</v>
      </c>
      <c r="E44">
        <f>2018-44</f>
        <v>1974</v>
      </c>
      <c r="F44" s="18">
        <f t="shared" si="3"/>
        <v>204.34399999999997</v>
      </c>
      <c r="G44" s="24">
        <v>62.3</v>
      </c>
      <c r="H44" s="20" t="s">
        <v>80</v>
      </c>
      <c r="I44" s="56"/>
      <c r="J44" s="7">
        <f>K44-E44</f>
        <v>24</v>
      </c>
      <c r="K44">
        <v>1998</v>
      </c>
    </row>
    <row r="45" spans="1:11" ht="12.75">
      <c r="A45">
        <f t="shared" si="2"/>
        <v>35</v>
      </c>
      <c r="B45" s="1">
        <v>36069</v>
      </c>
      <c r="C45" t="s">
        <v>42</v>
      </c>
      <c r="D45" t="s">
        <v>43</v>
      </c>
      <c r="E45">
        <v>1982</v>
      </c>
      <c r="F45" s="18">
        <f t="shared" si="3"/>
        <v>213.2</v>
      </c>
      <c r="G45" s="24">
        <v>65</v>
      </c>
      <c r="H45" s="20" t="s">
        <v>80</v>
      </c>
      <c r="I45" s="56"/>
      <c r="J45" s="7">
        <f>K45-E45</f>
        <v>16</v>
      </c>
      <c r="K45">
        <v>1998</v>
      </c>
    </row>
    <row r="46" spans="1:11" ht="12.75">
      <c r="A46">
        <f t="shared" si="2"/>
        <v>36</v>
      </c>
      <c r="B46" s="1">
        <v>36069</v>
      </c>
      <c r="C46" t="s">
        <v>171</v>
      </c>
      <c r="D46" t="s">
        <v>235</v>
      </c>
      <c r="F46" s="18">
        <f t="shared" si="3"/>
        <v>204.016</v>
      </c>
      <c r="G46" s="24">
        <v>62.2</v>
      </c>
      <c r="H46" s="20" t="s">
        <v>170</v>
      </c>
      <c r="I46" s="56"/>
      <c r="J46" s="7"/>
      <c r="K46">
        <v>1998</v>
      </c>
    </row>
    <row r="47" spans="1:11" ht="12.75">
      <c r="A47">
        <f t="shared" si="2"/>
        <v>37</v>
      </c>
      <c r="B47" s="1">
        <v>36069</v>
      </c>
      <c r="C47" t="s">
        <v>168</v>
      </c>
      <c r="D47" t="s">
        <v>169</v>
      </c>
      <c r="E47">
        <f>2018-43</f>
        <v>1975</v>
      </c>
      <c r="F47" s="18">
        <f t="shared" si="3"/>
        <v>206.968</v>
      </c>
      <c r="G47" s="24">
        <v>63.1</v>
      </c>
      <c r="H47" s="20" t="s">
        <v>295</v>
      </c>
      <c r="I47" s="56"/>
      <c r="J47" s="7">
        <f>K47-E47</f>
        <v>23</v>
      </c>
      <c r="K47">
        <v>1998</v>
      </c>
    </row>
    <row r="48" spans="1:11" ht="12.75">
      <c r="A48">
        <f t="shared" si="2"/>
        <v>38</v>
      </c>
      <c r="B48" s="1">
        <v>36069</v>
      </c>
      <c r="C48" t="s">
        <v>125</v>
      </c>
      <c r="D48" t="s">
        <v>188</v>
      </c>
      <c r="F48" s="18">
        <f t="shared" si="3"/>
        <v>200.736</v>
      </c>
      <c r="G48" s="24">
        <v>61.2</v>
      </c>
      <c r="H48" s="20" t="s">
        <v>100</v>
      </c>
      <c r="I48" s="56"/>
      <c r="J48" s="7"/>
      <c r="K48">
        <v>1998</v>
      </c>
    </row>
    <row r="49" spans="1:11" ht="12.75">
      <c r="A49">
        <f t="shared" si="2"/>
        <v>39</v>
      </c>
      <c r="B49" s="1">
        <v>36069</v>
      </c>
      <c r="C49" t="s">
        <v>236</v>
      </c>
      <c r="D49" t="s">
        <v>237</v>
      </c>
      <c r="F49" s="18">
        <f t="shared" si="3"/>
        <v>202.376</v>
      </c>
      <c r="G49" s="24">
        <v>61.7</v>
      </c>
      <c r="H49" s="20" t="s">
        <v>100</v>
      </c>
      <c r="I49" s="56"/>
      <c r="J49" s="7"/>
      <c r="K49">
        <v>1998</v>
      </c>
    </row>
    <row r="50" spans="1:11" ht="12.75">
      <c r="A50">
        <f t="shared" si="2"/>
        <v>40</v>
      </c>
      <c r="B50" s="1">
        <v>36069</v>
      </c>
      <c r="C50" t="s">
        <v>231</v>
      </c>
      <c r="D50" t="s">
        <v>232</v>
      </c>
      <c r="F50" s="18">
        <f t="shared" si="3"/>
        <v>200.736</v>
      </c>
      <c r="G50" s="24">
        <v>61.2</v>
      </c>
      <c r="H50" s="20" t="s">
        <v>100</v>
      </c>
      <c r="I50" s="56"/>
      <c r="J50" s="7"/>
      <c r="K50">
        <v>1998</v>
      </c>
    </row>
    <row r="51" spans="1:11" ht="12.75">
      <c r="A51">
        <f t="shared" si="2"/>
        <v>41</v>
      </c>
      <c r="B51" s="1">
        <v>36069</v>
      </c>
      <c r="C51" t="s">
        <v>86</v>
      </c>
      <c r="D51" t="s">
        <v>87</v>
      </c>
      <c r="E51">
        <v>1980</v>
      </c>
      <c r="F51" s="18">
        <f t="shared" si="3"/>
        <v>205.328</v>
      </c>
      <c r="G51" s="24">
        <v>62.6</v>
      </c>
      <c r="H51" s="20" t="s">
        <v>79</v>
      </c>
      <c r="I51" s="56"/>
      <c r="J51" s="7">
        <f>K51-E51</f>
        <v>18</v>
      </c>
      <c r="K51">
        <v>1998</v>
      </c>
    </row>
    <row r="52" spans="1:11" ht="12.75">
      <c r="A52">
        <f t="shared" si="2"/>
        <v>42</v>
      </c>
      <c r="B52" s="1">
        <v>36069</v>
      </c>
      <c r="C52" t="s">
        <v>230</v>
      </c>
      <c r="D52" t="s">
        <v>115</v>
      </c>
      <c r="F52" s="18">
        <f t="shared" si="3"/>
        <v>201.06399999999996</v>
      </c>
      <c r="G52" s="24">
        <v>61.3</v>
      </c>
      <c r="H52" s="20" t="s">
        <v>106</v>
      </c>
      <c r="I52" s="56"/>
      <c r="J52" s="7"/>
      <c r="K52">
        <v>1998</v>
      </c>
    </row>
    <row r="53" spans="1:11" ht="12.75">
      <c r="A53">
        <f t="shared" si="2"/>
        <v>43</v>
      </c>
      <c r="B53" s="1">
        <v>36069</v>
      </c>
      <c r="C53" t="s">
        <v>226</v>
      </c>
      <c r="D53" t="s">
        <v>227</v>
      </c>
      <c r="F53" s="18">
        <f t="shared" si="3"/>
        <v>206.968</v>
      </c>
      <c r="G53" s="24">
        <v>63.1</v>
      </c>
      <c r="H53" s="20" t="s">
        <v>228</v>
      </c>
      <c r="I53" s="56"/>
      <c r="J53" s="7"/>
      <c r="K53">
        <v>1998</v>
      </c>
    </row>
    <row r="54" spans="1:11" ht="12.75">
      <c r="A54">
        <f t="shared" si="2"/>
        <v>44</v>
      </c>
      <c r="B54" s="1">
        <v>36069</v>
      </c>
      <c r="C54" t="s">
        <v>233</v>
      </c>
      <c r="D54" t="s">
        <v>227</v>
      </c>
      <c r="F54" s="18">
        <f t="shared" si="3"/>
        <v>200.07999999999998</v>
      </c>
      <c r="G54" s="24">
        <v>61</v>
      </c>
      <c r="H54" s="20" t="s">
        <v>228</v>
      </c>
      <c r="I54" s="56"/>
      <c r="J54" s="7"/>
      <c r="K54">
        <v>1998</v>
      </c>
    </row>
    <row r="55" spans="1:11" ht="12.75">
      <c r="A55">
        <f t="shared" si="2"/>
        <v>45</v>
      </c>
      <c r="B55" s="1">
        <v>36069</v>
      </c>
      <c r="C55" t="s">
        <v>239</v>
      </c>
      <c r="D55" t="s">
        <v>157</v>
      </c>
      <c r="F55" s="18">
        <f t="shared" si="3"/>
        <v>200.408</v>
      </c>
      <c r="G55" s="24">
        <v>61.1</v>
      </c>
      <c r="H55" s="2" t="s">
        <v>158</v>
      </c>
      <c r="I55" s="56"/>
      <c r="J55" s="7"/>
      <c r="K55">
        <v>1998</v>
      </c>
    </row>
    <row r="56" spans="1:11" ht="12.75">
      <c r="A56">
        <f t="shared" si="2"/>
        <v>46</v>
      </c>
      <c r="B56" s="1">
        <v>36069</v>
      </c>
      <c r="C56" s="7" t="s">
        <v>381</v>
      </c>
      <c r="D56" s="7" t="s">
        <v>382</v>
      </c>
      <c r="E56" s="7"/>
      <c r="F56" s="18">
        <f t="shared" si="3"/>
        <v>201.392</v>
      </c>
      <c r="G56" s="23">
        <v>61.4</v>
      </c>
      <c r="H56" s="20" t="s">
        <v>92</v>
      </c>
      <c r="I56" s="56"/>
      <c r="J56" s="7"/>
      <c r="K56">
        <v>1998</v>
      </c>
    </row>
    <row r="57" spans="1:11" ht="12.75">
      <c r="A57">
        <f t="shared" si="2"/>
        <v>47</v>
      </c>
      <c r="B57" s="1">
        <v>36069</v>
      </c>
      <c r="C57" t="s">
        <v>177</v>
      </c>
      <c r="D57" t="s">
        <v>178</v>
      </c>
      <c r="F57" s="18">
        <f t="shared" si="3"/>
        <v>200.408</v>
      </c>
      <c r="G57" s="24">
        <v>61.1</v>
      </c>
      <c r="H57" s="2" t="s">
        <v>92</v>
      </c>
      <c r="I57" s="56"/>
      <c r="J57" s="7"/>
      <c r="K57">
        <v>1998</v>
      </c>
    </row>
    <row r="58" spans="1:11" ht="12.75">
      <c r="A58">
        <f t="shared" si="2"/>
        <v>48</v>
      </c>
      <c r="B58" s="1">
        <v>36069</v>
      </c>
      <c r="C58" t="s">
        <v>238</v>
      </c>
      <c r="D58" t="s">
        <v>334</v>
      </c>
      <c r="F58" s="18">
        <f t="shared" si="3"/>
        <v>204.34399999999997</v>
      </c>
      <c r="G58" s="24">
        <v>62.3</v>
      </c>
      <c r="H58" s="2" t="s">
        <v>92</v>
      </c>
      <c r="I58" s="73">
        <v>15</v>
      </c>
      <c r="J58" s="7"/>
      <c r="K58">
        <v>1998</v>
      </c>
    </row>
    <row r="59" spans="1:11" ht="12.75">
      <c r="A59">
        <f t="shared" si="2"/>
        <v>49</v>
      </c>
      <c r="B59" s="1">
        <v>36434</v>
      </c>
      <c r="C59" t="s">
        <v>86</v>
      </c>
      <c r="D59" t="s">
        <v>234</v>
      </c>
      <c r="F59" s="18">
        <f t="shared" si="3"/>
        <v>205.328</v>
      </c>
      <c r="G59" s="24">
        <v>62.6</v>
      </c>
      <c r="H59" s="2" t="s">
        <v>92</v>
      </c>
      <c r="I59" s="73">
        <v>1</v>
      </c>
      <c r="J59" s="7"/>
      <c r="K59">
        <v>1999</v>
      </c>
    </row>
    <row r="60" spans="1:11" ht="12.75">
      <c r="A60">
        <f t="shared" si="2"/>
        <v>50</v>
      </c>
      <c r="B60" s="1">
        <v>36800</v>
      </c>
      <c r="C60" t="s">
        <v>245</v>
      </c>
      <c r="D60" t="s">
        <v>246</v>
      </c>
      <c r="E60" s="7">
        <v>1979</v>
      </c>
      <c r="F60" s="18">
        <f t="shared" si="3"/>
        <v>200.408</v>
      </c>
      <c r="G60" s="24">
        <v>61.1</v>
      </c>
      <c r="H60" s="2" t="s">
        <v>80</v>
      </c>
      <c r="I60" s="56"/>
      <c r="J60" s="7">
        <f>K60-E60</f>
        <v>21</v>
      </c>
      <c r="K60">
        <v>2000</v>
      </c>
    </row>
    <row r="61" spans="1:11" ht="12.75">
      <c r="A61">
        <f t="shared" si="2"/>
        <v>51</v>
      </c>
      <c r="B61" s="1">
        <v>36800</v>
      </c>
      <c r="C61" t="s">
        <v>247</v>
      </c>
      <c r="D61" t="s">
        <v>248</v>
      </c>
      <c r="F61" s="18">
        <f t="shared" si="3"/>
        <v>199.75199999999998</v>
      </c>
      <c r="G61" s="24">
        <v>60.9</v>
      </c>
      <c r="H61" s="2" t="s">
        <v>151</v>
      </c>
      <c r="I61" s="56"/>
      <c r="J61" s="7"/>
      <c r="K61">
        <v>2000</v>
      </c>
    </row>
    <row r="62" spans="1:11" ht="12.75">
      <c r="A62">
        <f t="shared" si="2"/>
        <v>52</v>
      </c>
      <c r="B62" s="1">
        <v>36800</v>
      </c>
      <c r="C62" t="s">
        <v>243</v>
      </c>
      <c r="D62" t="s">
        <v>244</v>
      </c>
      <c r="F62" s="18">
        <f t="shared" si="3"/>
        <v>202.376</v>
      </c>
      <c r="G62" s="24">
        <v>61.7</v>
      </c>
      <c r="H62" s="2" t="s">
        <v>79</v>
      </c>
      <c r="I62" s="56"/>
      <c r="J62" s="7"/>
      <c r="K62">
        <v>2000</v>
      </c>
    </row>
    <row r="63" spans="1:11" ht="12.75">
      <c r="A63">
        <f t="shared" si="2"/>
        <v>53</v>
      </c>
      <c r="B63" s="1">
        <v>36800</v>
      </c>
      <c r="C63" t="s">
        <v>241</v>
      </c>
      <c r="D63" t="s">
        <v>242</v>
      </c>
      <c r="E63">
        <v>1979</v>
      </c>
      <c r="F63" s="18">
        <f t="shared" si="3"/>
        <v>206.31199999999998</v>
      </c>
      <c r="G63" s="24">
        <v>62.9</v>
      </c>
      <c r="H63" s="2" t="s">
        <v>79</v>
      </c>
      <c r="I63" s="56"/>
      <c r="J63" s="7">
        <f>K63-E63</f>
        <v>21</v>
      </c>
      <c r="K63">
        <v>2000</v>
      </c>
    </row>
    <row r="64" spans="1:11" ht="12.75">
      <c r="A64">
        <f t="shared" si="2"/>
        <v>54</v>
      </c>
      <c r="B64" s="1">
        <v>36800</v>
      </c>
      <c r="C64" s="7" t="s">
        <v>383</v>
      </c>
      <c r="D64" s="7" t="s">
        <v>384</v>
      </c>
      <c r="E64" s="7"/>
      <c r="F64" s="18">
        <f t="shared" si="3"/>
        <v>201.392</v>
      </c>
      <c r="G64" s="24">
        <v>61.4</v>
      </c>
      <c r="H64" s="2" t="s">
        <v>106</v>
      </c>
      <c r="I64" s="56"/>
      <c r="J64" s="7"/>
      <c r="K64">
        <v>2000</v>
      </c>
    </row>
    <row r="65" spans="1:11" ht="12.75">
      <c r="A65">
        <f t="shared" si="2"/>
        <v>55</v>
      </c>
      <c r="B65" s="1">
        <v>36800</v>
      </c>
      <c r="C65" s="7" t="s">
        <v>240</v>
      </c>
      <c r="D65" s="7" t="s">
        <v>335</v>
      </c>
      <c r="E65" s="7"/>
      <c r="F65" s="18">
        <f t="shared" si="3"/>
        <v>201.06399999999996</v>
      </c>
      <c r="G65" s="23">
        <v>61.3</v>
      </c>
      <c r="H65" s="20" t="s">
        <v>122</v>
      </c>
      <c r="I65" s="56"/>
      <c r="J65" s="7"/>
      <c r="K65">
        <v>2000</v>
      </c>
    </row>
    <row r="66" spans="1:11" ht="12.75">
      <c r="A66">
        <f t="shared" si="2"/>
        <v>56</v>
      </c>
      <c r="B66" s="1">
        <v>36800</v>
      </c>
      <c r="C66" t="s">
        <v>59</v>
      </c>
      <c r="D66" t="s">
        <v>174</v>
      </c>
      <c r="E66">
        <v>1977</v>
      </c>
      <c r="F66" s="18">
        <f t="shared" si="3"/>
        <v>205</v>
      </c>
      <c r="G66" s="24">
        <v>62.5</v>
      </c>
      <c r="H66" s="2" t="s">
        <v>6</v>
      </c>
      <c r="I66" s="56"/>
      <c r="J66" s="7">
        <f>K66-E66</f>
        <v>23</v>
      </c>
      <c r="K66">
        <v>2000</v>
      </c>
    </row>
    <row r="67" spans="1:11" ht="12.75">
      <c r="A67">
        <f t="shared" si="2"/>
        <v>57</v>
      </c>
      <c r="B67" s="1">
        <v>36800</v>
      </c>
      <c r="C67" t="s">
        <v>182</v>
      </c>
      <c r="D67" t="s">
        <v>183</v>
      </c>
      <c r="F67" s="18">
        <f t="shared" si="3"/>
        <v>201.72</v>
      </c>
      <c r="G67" s="24">
        <v>61.5</v>
      </c>
      <c r="H67" s="2" t="s">
        <v>6</v>
      </c>
      <c r="I67" s="73">
        <v>8</v>
      </c>
      <c r="J67" s="7"/>
      <c r="K67">
        <v>2000</v>
      </c>
    </row>
    <row r="68" spans="1:11" ht="12.75">
      <c r="A68">
        <f t="shared" si="2"/>
        <v>58</v>
      </c>
      <c r="B68" s="1">
        <v>37165</v>
      </c>
      <c r="C68" t="s">
        <v>249</v>
      </c>
      <c r="D68" t="s">
        <v>185</v>
      </c>
      <c r="E68">
        <f>2018-38</f>
        <v>1980</v>
      </c>
      <c r="F68" s="18">
        <f t="shared" si="3"/>
        <v>199.75199999999998</v>
      </c>
      <c r="G68" s="24">
        <v>60.9</v>
      </c>
      <c r="H68" s="2" t="s">
        <v>80</v>
      </c>
      <c r="I68" s="56"/>
      <c r="J68" s="7">
        <f>K68-E68</f>
        <v>21</v>
      </c>
      <c r="K68">
        <v>2001</v>
      </c>
    </row>
    <row r="69" spans="1:11" ht="12.75">
      <c r="A69">
        <f t="shared" si="2"/>
        <v>59</v>
      </c>
      <c r="B69" s="1">
        <v>37165</v>
      </c>
      <c r="C69" s="8" t="s">
        <v>385</v>
      </c>
      <c r="D69" s="10" t="s">
        <v>386</v>
      </c>
      <c r="E69" s="8"/>
      <c r="F69" s="18"/>
      <c r="G69" s="25">
        <v>60.8</v>
      </c>
      <c r="H69" s="19" t="s">
        <v>80</v>
      </c>
      <c r="I69" s="56"/>
      <c r="J69" s="7"/>
      <c r="K69">
        <v>2001</v>
      </c>
    </row>
    <row r="70" spans="1:11" ht="12.75">
      <c r="A70">
        <f t="shared" si="2"/>
        <v>60</v>
      </c>
      <c r="B70" s="1">
        <v>37165</v>
      </c>
      <c r="C70" s="7" t="s">
        <v>171</v>
      </c>
      <c r="D70" s="7" t="s">
        <v>255</v>
      </c>
      <c r="E70" s="7"/>
      <c r="F70" s="18">
        <f aca="true" t="shared" si="4" ref="F70:F101">G70*3.28</f>
        <v>200.07999999999998</v>
      </c>
      <c r="G70" s="23">
        <v>61</v>
      </c>
      <c r="H70" s="20" t="s">
        <v>106</v>
      </c>
      <c r="I70" s="56"/>
      <c r="J70" s="7"/>
      <c r="K70">
        <v>2001</v>
      </c>
    </row>
    <row r="71" spans="1:11" ht="12.75">
      <c r="A71">
        <f t="shared" si="2"/>
        <v>61</v>
      </c>
      <c r="B71" s="1">
        <v>37165</v>
      </c>
      <c r="C71" t="s">
        <v>250</v>
      </c>
      <c r="D71" t="s">
        <v>251</v>
      </c>
      <c r="F71" s="18">
        <f t="shared" si="4"/>
        <v>205</v>
      </c>
      <c r="G71" s="24">
        <v>62.5</v>
      </c>
      <c r="H71" s="20" t="s">
        <v>106</v>
      </c>
      <c r="I71" s="56"/>
      <c r="J71" s="7"/>
      <c r="K71">
        <v>2001</v>
      </c>
    </row>
    <row r="72" spans="1:11" ht="12.75">
      <c r="A72">
        <f t="shared" si="2"/>
        <v>62</v>
      </c>
      <c r="B72" s="1">
        <v>37165</v>
      </c>
      <c r="C72" t="s">
        <v>59</v>
      </c>
      <c r="D72" t="s">
        <v>60</v>
      </c>
      <c r="E72">
        <v>1984</v>
      </c>
      <c r="F72" s="18">
        <v>211</v>
      </c>
      <c r="G72" s="24">
        <f>F72/3.28</f>
        <v>64.32926829268293</v>
      </c>
      <c r="H72" s="20" t="s">
        <v>122</v>
      </c>
      <c r="I72" s="56"/>
      <c r="J72" s="7">
        <v>16</v>
      </c>
      <c r="K72">
        <v>2001</v>
      </c>
    </row>
    <row r="73" spans="1:11" ht="12.75">
      <c r="A73">
        <f t="shared" si="2"/>
        <v>63</v>
      </c>
      <c r="B73" s="1">
        <v>37165</v>
      </c>
      <c r="C73" s="7" t="s">
        <v>253</v>
      </c>
      <c r="D73" s="7" t="s">
        <v>254</v>
      </c>
      <c r="E73" s="7"/>
      <c r="F73" s="18">
        <f t="shared" si="4"/>
        <v>200.408</v>
      </c>
      <c r="G73" s="23">
        <v>61.1</v>
      </c>
      <c r="H73" s="20" t="s">
        <v>122</v>
      </c>
      <c r="I73" s="56"/>
      <c r="J73" s="7"/>
      <c r="K73">
        <v>2001</v>
      </c>
    </row>
    <row r="74" spans="1:11" ht="12.75">
      <c r="A74">
        <f t="shared" si="2"/>
        <v>64</v>
      </c>
      <c r="B74" s="1">
        <v>37165</v>
      </c>
      <c r="C74" t="s">
        <v>207</v>
      </c>
      <c r="D74" t="s">
        <v>252</v>
      </c>
      <c r="F74" s="18">
        <f t="shared" si="4"/>
        <v>204.34399999999997</v>
      </c>
      <c r="G74" s="24">
        <v>62.3</v>
      </c>
      <c r="H74" s="20" t="s">
        <v>92</v>
      </c>
      <c r="I74" s="73">
        <v>7</v>
      </c>
      <c r="J74" s="7"/>
      <c r="K74">
        <v>2001</v>
      </c>
    </row>
    <row r="75" spans="1:11" ht="12.75">
      <c r="A75">
        <f t="shared" si="2"/>
        <v>65</v>
      </c>
      <c r="B75" s="1">
        <v>37530</v>
      </c>
      <c r="C75" s="7" t="s">
        <v>271</v>
      </c>
      <c r="D75" s="7" t="s">
        <v>272</v>
      </c>
      <c r="E75" s="7">
        <f>2018-40</f>
        <v>1978</v>
      </c>
      <c r="F75" s="18">
        <f t="shared" si="4"/>
        <v>202.048</v>
      </c>
      <c r="G75" s="23">
        <v>61.6</v>
      </c>
      <c r="H75" s="20" t="s">
        <v>80</v>
      </c>
      <c r="I75" s="56"/>
      <c r="J75" s="7">
        <f>K75-E75</f>
        <v>24</v>
      </c>
      <c r="K75">
        <v>2002</v>
      </c>
    </row>
    <row r="76" spans="1:11" ht="12.75">
      <c r="A76">
        <f t="shared" si="2"/>
        <v>66</v>
      </c>
      <c r="B76" s="1">
        <v>37530</v>
      </c>
      <c r="C76" t="s">
        <v>273</v>
      </c>
      <c r="D76" t="s">
        <v>173</v>
      </c>
      <c r="E76">
        <v>1972</v>
      </c>
      <c r="F76" s="18">
        <f t="shared" si="4"/>
        <v>200.408</v>
      </c>
      <c r="G76" s="24">
        <v>61.1</v>
      </c>
      <c r="H76" s="20" t="s">
        <v>80</v>
      </c>
      <c r="I76" s="56"/>
      <c r="J76" s="7">
        <f>K76-E76</f>
        <v>30</v>
      </c>
      <c r="K76">
        <v>2002</v>
      </c>
    </row>
    <row r="77" spans="1:11" ht="12.75">
      <c r="A77">
        <f t="shared" si="2"/>
        <v>67</v>
      </c>
      <c r="B77" s="1">
        <v>37530</v>
      </c>
      <c r="C77" s="7" t="s">
        <v>291</v>
      </c>
      <c r="D77" s="7" t="s">
        <v>274</v>
      </c>
      <c r="E77" s="7"/>
      <c r="F77" s="18">
        <f t="shared" si="4"/>
        <v>202.70399999999998</v>
      </c>
      <c r="G77" s="23">
        <v>61.8</v>
      </c>
      <c r="H77" s="20" t="s">
        <v>170</v>
      </c>
      <c r="I77" s="56"/>
      <c r="J77" s="7"/>
      <c r="K77">
        <v>2002</v>
      </c>
    </row>
    <row r="78" spans="1:11" ht="12.75">
      <c r="A78">
        <f t="shared" si="2"/>
        <v>68</v>
      </c>
      <c r="B78" s="1">
        <v>37530</v>
      </c>
      <c r="C78" t="s">
        <v>266</v>
      </c>
      <c r="D78" t="s">
        <v>267</v>
      </c>
      <c r="F78" s="18">
        <f t="shared" si="4"/>
        <v>202.048</v>
      </c>
      <c r="G78" s="24">
        <v>61.6</v>
      </c>
      <c r="H78" s="2" t="s">
        <v>201</v>
      </c>
      <c r="I78" s="56"/>
      <c r="J78" s="7"/>
      <c r="K78">
        <v>2002</v>
      </c>
    </row>
    <row r="79" spans="1:11" ht="12.75">
      <c r="A79">
        <f t="shared" si="2"/>
        <v>69</v>
      </c>
      <c r="B79" s="1">
        <v>37530</v>
      </c>
      <c r="C79" t="s">
        <v>261</v>
      </c>
      <c r="D79" t="s">
        <v>262</v>
      </c>
      <c r="F79" s="18">
        <f t="shared" si="4"/>
        <v>202.70399999999998</v>
      </c>
      <c r="G79" s="24">
        <v>61.8</v>
      </c>
      <c r="H79" s="2" t="s">
        <v>201</v>
      </c>
      <c r="I79" s="56"/>
      <c r="J79" s="7"/>
      <c r="K79">
        <v>2002</v>
      </c>
    </row>
    <row r="80" spans="1:11" ht="12.75">
      <c r="A80">
        <f t="shared" si="2"/>
        <v>70</v>
      </c>
      <c r="B80" s="1">
        <v>37530</v>
      </c>
      <c r="C80" t="s">
        <v>257</v>
      </c>
      <c r="D80" t="s">
        <v>258</v>
      </c>
      <c r="F80" s="18">
        <f t="shared" si="4"/>
        <v>203.35999999999999</v>
      </c>
      <c r="G80" s="24">
        <v>62</v>
      </c>
      <c r="H80" s="20" t="s">
        <v>100</v>
      </c>
      <c r="I80" s="56"/>
      <c r="J80" s="7"/>
      <c r="K80">
        <v>2002</v>
      </c>
    </row>
    <row r="81" spans="1:11" ht="12.75">
      <c r="A81">
        <f t="shared" si="2"/>
        <v>71</v>
      </c>
      <c r="B81" s="1">
        <v>37530</v>
      </c>
      <c r="C81" t="s">
        <v>265</v>
      </c>
      <c r="D81" t="s">
        <v>87</v>
      </c>
      <c r="F81" s="18">
        <f t="shared" si="4"/>
        <v>202.376</v>
      </c>
      <c r="G81" s="24">
        <v>61.7</v>
      </c>
      <c r="H81" s="2" t="s">
        <v>79</v>
      </c>
      <c r="I81" s="56"/>
      <c r="J81" s="7"/>
      <c r="K81">
        <v>2002</v>
      </c>
    </row>
    <row r="82" spans="1:11" ht="12.75">
      <c r="A82">
        <f t="shared" si="2"/>
        <v>72</v>
      </c>
      <c r="B82" s="1">
        <v>37530</v>
      </c>
      <c r="C82" t="s">
        <v>256</v>
      </c>
      <c r="D82" t="s">
        <v>172</v>
      </c>
      <c r="E82" s="10">
        <v>1982</v>
      </c>
      <c r="F82" s="18">
        <f t="shared" si="4"/>
        <v>206.148</v>
      </c>
      <c r="G82" s="24">
        <v>62.85</v>
      </c>
      <c r="H82" s="2" t="s">
        <v>79</v>
      </c>
      <c r="I82" s="56"/>
      <c r="J82" s="7">
        <f aca="true" t="shared" si="5" ref="J82:J140">K82-E82</f>
        <v>20</v>
      </c>
      <c r="K82">
        <v>2002</v>
      </c>
    </row>
    <row r="83" spans="1:11" ht="12.75">
      <c r="A83">
        <f t="shared" si="2"/>
        <v>73</v>
      </c>
      <c r="B83" s="1">
        <v>37530</v>
      </c>
      <c r="C83" t="s">
        <v>263</v>
      </c>
      <c r="D83" t="s">
        <v>264</v>
      </c>
      <c r="F83" s="18">
        <f t="shared" si="4"/>
        <v>201.72</v>
      </c>
      <c r="G83" s="24">
        <v>61.5</v>
      </c>
      <c r="H83" s="2" t="s">
        <v>228</v>
      </c>
      <c r="I83" s="56"/>
      <c r="J83" s="7"/>
      <c r="K83">
        <v>2002</v>
      </c>
    </row>
    <row r="84" spans="1:11" ht="12.75">
      <c r="A84">
        <f t="shared" si="2"/>
        <v>74</v>
      </c>
      <c r="B84" s="1">
        <v>37530</v>
      </c>
      <c r="C84" t="s">
        <v>259</v>
      </c>
      <c r="D84" t="s">
        <v>260</v>
      </c>
      <c r="F84" s="18">
        <f t="shared" si="4"/>
        <v>202.376</v>
      </c>
      <c r="G84" s="24">
        <v>61.7</v>
      </c>
      <c r="H84" s="2" t="s">
        <v>98</v>
      </c>
      <c r="I84" s="56"/>
      <c r="J84" s="7"/>
      <c r="K84">
        <v>2002</v>
      </c>
    </row>
    <row r="85" spans="1:11" ht="12.75">
      <c r="A85">
        <f t="shared" si="2"/>
        <v>75</v>
      </c>
      <c r="B85" s="1">
        <v>37530</v>
      </c>
      <c r="C85" s="7" t="s">
        <v>268</v>
      </c>
      <c r="D85" s="7" t="s">
        <v>269</v>
      </c>
      <c r="E85" s="7"/>
      <c r="F85" s="18">
        <f t="shared" si="4"/>
        <v>200.07999999999998</v>
      </c>
      <c r="G85" s="23">
        <v>61</v>
      </c>
      <c r="H85" s="20" t="s">
        <v>270</v>
      </c>
      <c r="I85" s="56"/>
      <c r="J85" s="7"/>
      <c r="K85">
        <v>2002</v>
      </c>
    </row>
    <row r="86" spans="1:11" ht="12.75">
      <c r="A86">
        <f t="shared" si="2"/>
        <v>76</v>
      </c>
      <c r="B86" s="1">
        <v>37530</v>
      </c>
      <c r="C86" t="s">
        <v>154</v>
      </c>
      <c r="D86" s="8" t="s">
        <v>153</v>
      </c>
      <c r="E86">
        <v>1977</v>
      </c>
      <c r="F86" s="18">
        <f t="shared" si="4"/>
        <v>199.916</v>
      </c>
      <c r="G86" s="24">
        <v>60.95</v>
      </c>
      <c r="H86" s="2" t="s">
        <v>155</v>
      </c>
      <c r="I86" s="73">
        <v>12</v>
      </c>
      <c r="J86" s="7">
        <f t="shared" si="5"/>
        <v>25</v>
      </c>
      <c r="K86">
        <v>2002</v>
      </c>
    </row>
    <row r="87" spans="1:11" ht="12.75">
      <c r="A87">
        <f t="shared" si="2"/>
        <v>77</v>
      </c>
      <c r="B87" s="1">
        <v>37895</v>
      </c>
      <c r="C87" s="7" t="s">
        <v>287</v>
      </c>
      <c r="D87" s="7" t="s">
        <v>288</v>
      </c>
      <c r="E87" s="7">
        <f>2018-37</f>
        <v>1981</v>
      </c>
      <c r="F87" s="18">
        <f t="shared" si="4"/>
        <v>200.736</v>
      </c>
      <c r="G87" s="24">
        <v>61.2</v>
      </c>
      <c r="H87" s="2" t="s">
        <v>80</v>
      </c>
      <c r="I87" s="56"/>
      <c r="J87" s="7">
        <f t="shared" si="5"/>
        <v>22</v>
      </c>
      <c r="K87">
        <v>2003</v>
      </c>
    </row>
    <row r="88" spans="1:11" ht="12.75">
      <c r="A88">
        <f t="shared" si="2"/>
        <v>78</v>
      </c>
      <c r="B88" s="1">
        <v>37895</v>
      </c>
      <c r="C88" s="7" t="s">
        <v>64</v>
      </c>
      <c r="D88" s="7" t="s">
        <v>179</v>
      </c>
      <c r="E88" s="7">
        <v>1984</v>
      </c>
      <c r="F88" s="18">
        <f t="shared" si="4"/>
        <v>202.70399999999998</v>
      </c>
      <c r="G88" s="24">
        <v>61.8</v>
      </c>
      <c r="H88" s="2" t="s">
        <v>80</v>
      </c>
      <c r="I88" s="56"/>
      <c r="J88" s="7">
        <f t="shared" si="5"/>
        <v>19</v>
      </c>
      <c r="K88">
        <v>2003</v>
      </c>
    </row>
    <row r="89" spans="1:11" ht="12.75">
      <c r="A89">
        <f aca="true" t="shared" si="6" ref="A89:A152">A88+1</f>
        <v>79</v>
      </c>
      <c r="B89" s="1">
        <v>37895</v>
      </c>
      <c r="C89" s="7" t="s">
        <v>279</v>
      </c>
      <c r="D89" s="7" t="s">
        <v>280</v>
      </c>
      <c r="E89" s="7"/>
      <c r="F89" s="18">
        <f t="shared" si="4"/>
        <v>204.016</v>
      </c>
      <c r="G89" s="24">
        <v>62.2</v>
      </c>
      <c r="H89" s="2" t="s">
        <v>151</v>
      </c>
      <c r="I89" s="56"/>
      <c r="J89" s="7"/>
      <c r="K89">
        <v>2003</v>
      </c>
    </row>
    <row r="90" spans="1:11" ht="12.75">
      <c r="A90">
        <f t="shared" si="6"/>
        <v>80</v>
      </c>
      <c r="B90" s="1">
        <v>37895</v>
      </c>
      <c r="C90" s="7" t="s">
        <v>202</v>
      </c>
      <c r="D90" s="7" t="s">
        <v>277</v>
      </c>
      <c r="E90" s="7"/>
      <c r="F90" s="18">
        <f t="shared" si="4"/>
        <v>203.688</v>
      </c>
      <c r="G90" s="23">
        <v>62.1</v>
      </c>
      <c r="H90" s="20" t="s">
        <v>100</v>
      </c>
      <c r="I90" s="56"/>
      <c r="J90" s="7"/>
      <c r="K90">
        <v>2003</v>
      </c>
    </row>
    <row r="91" spans="1:11" ht="12.75">
      <c r="A91">
        <f t="shared" si="6"/>
        <v>81</v>
      </c>
      <c r="B91" s="1">
        <v>37895</v>
      </c>
      <c r="C91" s="7" t="s">
        <v>207</v>
      </c>
      <c r="D91" s="7" t="s">
        <v>277</v>
      </c>
      <c r="E91" s="7"/>
      <c r="F91" s="18">
        <f t="shared" si="4"/>
        <v>203.688</v>
      </c>
      <c r="G91" s="23">
        <v>62.1</v>
      </c>
      <c r="H91" s="20" t="s">
        <v>100</v>
      </c>
      <c r="I91" s="56"/>
      <c r="J91" s="7"/>
      <c r="K91">
        <v>2003</v>
      </c>
    </row>
    <row r="92" spans="1:11" ht="12.75">
      <c r="A92">
        <f t="shared" si="6"/>
        <v>82</v>
      </c>
      <c r="B92" s="1">
        <v>37895</v>
      </c>
      <c r="C92" s="7" t="s">
        <v>241</v>
      </c>
      <c r="D92" s="7" t="s">
        <v>278</v>
      </c>
      <c r="E92" s="7"/>
      <c r="F92" s="18">
        <f t="shared" si="4"/>
        <v>206.31199999999998</v>
      </c>
      <c r="G92" s="24">
        <v>62.9</v>
      </c>
      <c r="H92" s="2" t="s">
        <v>106</v>
      </c>
      <c r="I92" s="56"/>
      <c r="J92" s="7"/>
      <c r="K92">
        <v>2003</v>
      </c>
    </row>
    <row r="93" spans="1:11" ht="12.75">
      <c r="A93">
        <f t="shared" si="6"/>
        <v>83</v>
      </c>
      <c r="B93" s="1">
        <v>37895</v>
      </c>
      <c r="C93" s="7" t="s">
        <v>289</v>
      </c>
      <c r="D93" s="7" t="s">
        <v>290</v>
      </c>
      <c r="E93" s="7"/>
      <c r="F93" s="18">
        <f t="shared" si="4"/>
        <v>203.35999999999999</v>
      </c>
      <c r="G93" s="23">
        <v>62</v>
      </c>
      <c r="H93" s="20" t="s">
        <v>106</v>
      </c>
      <c r="I93" s="56"/>
      <c r="J93" s="7"/>
      <c r="K93">
        <v>2003</v>
      </c>
    </row>
    <row r="94" spans="1:11" ht="12.75">
      <c r="A94">
        <f t="shared" si="6"/>
        <v>84</v>
      </c>
      <c r="B94" s="1">
        <v>37895</v>
      </c>
      <c r="C94" t="s">
        <v>275</v>
      </c>
      <c r="D94" t="s">
        <v>276</v>
      </c>
      <c r="F94" s="18">
        <f t="shared" si="4"/>
        <v>205.656</v>
      </c>
      <c r="G94" s="24">
        <v>62.7</v>
      </c>
      <c r="H94" s="2" t="s">
        <v>106</v>
      </c>
      <c r="I94" s="56"/>
      <c r="J94" s="7"/>
      <c r="K94">
        <v>2003</v>
      </c>
    </row>
    <row r="95" spans="1:11" ht="12.75">
      <c r="A95">
        <f t="shared" si="6"/>
        <v>85</v>
      </c>
      <c r="B95" s="1">
        <v>37895</v>
      </c>
      <c r="C95" s="7" t="s">
        <v>285</v>
      </c>
      <c r="D95" s="7" t="s">
        <v>286</v>
      </c>
      <c r="E95" s="7"/>
      <c r="F95" s="18">
        <f t="shared" si="4"/>
        <v>199.75199999999998</v>
      </c>
      <c r="G95" s="24">
        <v>60.9</v>
      </c>
      <c r="H95" s="2" t="s">
        <v>98</v>
      </c>
      <c r="I95" s="56"/>
      <c r="J95" s="7"/>
      <c r="K95">
        <v>2003</v>
      </c>
    </row>
    <row r="96" spans="1:11" ht="12.75">
      <c r="A96">
        <f t="shared" si="6"/>
        <v>86</v>
      </c>
      <c r="B96" s="1">
        <v>37895</v>
      </c>
      <c r="C96" s="7" t="s">
        <v>283</v>
      </c>
      <c r="D96" s="7" t="s">
        <v>284</v>
      </c>
      <c r="E96" s="7"/>
      <c r="F96" s="18">
        <f t="shared" si="4"/>
        <v>201.72</v>
      </c>
      <c r="G96" s="24">
        <v>61.5</v>
      </c>
      <c r="H96" s="2" t="s">
        <v>6</v>
      </c>
      <c r="I96" s="56"/>
      <c r="J96" s="7"/>
      <c r="K96">
        <v>2003</v>
      </c>
    </row>
    <row r="97" spans="1:11" ht="12.75">
      <c r="A97">
        <f t="shared" si="6"/>
        <v>87</v>
      </c>
      <c r="B97" s="1">
        <v>37895</v>
      </c>
      <c r="C97" s="7" t="s">
        <v>281</v>
      </c>
      <c r="D97" s="7" t="s">
        <v>282</v>
      </c>
      <c r="E97" s="7">
        <v>1980</v>
      </c>
      <c r="F97" s="18">
        <f t="shared" si="4"/>
        <v>202.048</v>
      </c>
      <c r="G97" s="24">
        <v>61.6</v>
      </c>
      <c r="H97" s="20" t="s">
        <v>6</v>
      </c>
      <c r="I97" s="73">
        <v>11</v>
      </c>
      <c r="J97" s="7">
        <f t="shared" si="5"/>
        <v>23</v>
      </c>
      <c r="K97">
        <v>2003</v>
      </c>
    </row>
    <row r="98" spans="1:11" ht="12.75">
      <c r="A98">
        <f t="shared" si="6"/>
        <v>88</v>
      </c>
      <c r="B98" s="1">
        <v>38261</v>
      </c>
      <c r="C98" s="7" t="s">
        <v>292</v>
      </c>
      <c r="D98" s="7" t="s">
        <v>176</v>
      </c>
      <c r="E98" s="7"/>
      <c r="F98" s="18">
        <f t="shared" si="4"/>
        <v>199.75199999999998</v>
      </c>
      <c r="G98" s="23">
        <v>60.9</v>
      </c>
      <c r="H98" s="20" t="s">
        <v>106</v>
      </c>
      <c r="I98" s="73">
        <v>1</v>
      </c>
      <c r="J98" s="7"/>
      <c r="K98">
        <v>2004</v>
      </c>
    </row>
    <row r="99" spans="1:11" ht="12.75">
      <c r="A99">
        <f t="shared" si="6"/>
        <v>89</v>
      </c>
      <c r="B99" s="1">
        <v>38626</v>
      </c>
      <c r="C99" s="7" t="s">
        <v>283</v>
      </c>
      <c r="D99" s="7" t="s">
        <v>189</v>
      </c>
      <c r="E99" s="10">
        <v>1971</v>
      </c>
      <c r="F99" s="18">
        <f t="shared" si="4"/>
        <v>202.048</v>
      </c>
      <c r="G99" s="23">
        <v>61.6</v>
      </c>
      <c r="H99" s="20" t="s">
        <v>80</v>
      </c>
      <c r="I99" s="56"/>
      <c r="J99" s="7">
        <f t="shared" si="5"/>
        <v>34</v>
      </c>
      <c r="K99">
        <v>2005</v>
      </c>
    </row>
    <row r="100" spans="1:11" ht="12.75">
      <c r="A100">
        <f t="shared" si="6"/>
        <v>90</v>
      </c>
      <c r="B100" s="1">
        <v>38626</v>
      </c>
      <c r="C100" s="7" t="s">
        <v>297</v>
      </c>
      <c r="D100" s="7" t="s">
        <v>174</v>
      </c>
      <c r="E100" s="7">
        <v>1982</v>
      </c>
      <c r="F100" s="18">
        <f t="shared" si="4"/>
        <v>201.392</v>
      </c>
      <c r="G100" s="23">
        <v>61.4</v>
      </c>
      <c r="H100" s="20" t="s">
        <v>295</v>
      </c>
      <c r="I100" s="56"/>
      <c r="J100" s="7">
        <f t="shared" si="5"/>
        <v>23</v>
      </c>
      <c r="K100">
        <v>2005</v>
      </c>
    </row>
    <row r="101" spans="1:11" ht="12.75">
      <c r="A101">
        <f t="shared" si="6"/>
        <v>91</v>
      </c>
      <c r="B101" s="1">
        <v>38626</v>
      </c>
      <c r="C101" s="7" t="s">
        <v>293</v>
      </c>
      <c r="D101" s="7" t="s">
        <v>294</v>
      </c>
      <c r="E101" s="7"/>
      <c r="F101" s="18">
        <f t="shared" si="4"/>
        <v>205.656</v>
      </c>
      <c r="G101" s="23">
        <v>62.7</v>
      </c>
      <c r="H101" s="20" t="s">
        <v>295</v>
      </c>
      <c r="I101" s="56"/>
      <c r="J101" s="7"/>
      <c r="K101">
        <v>2005</v>
      </c>
    </row>
    <row r="102" spans="1:11" ht="12.75">
      <c r="A102">
        <f t="shared" si="6"/>
        <v>92</v>
      </c>
      <c r="B102" s="1">
        <v>38626</v>
      </c>
      <c r="C102" s="7" t="s">
        <v>166</v>
      </c>
      <c r="D102" s="7" t="s">
        <v>167</v>
      </c>
      <c r="E102" s="10">
        <v>1989</v>
      </c>
      <c r="F102" s="18">
        <f aca="true" t="shared" si="7" ref="F102:F134">G102*3.28</f>
        <v>201.06399999999996</v>
      </c>
      <c r="G102" s="23">
        <v>61.3</v>
      </c>
      <c r="H102" s="20" t="s">
        <v>201</v>
      </c>
      <c r="I102" s="56"/>
      <c r="J102" s="7">
        <f t="shared" si="5"/>
        <v>16</v>
      </c>
      <c r="K102">
        <v>2005</v>
      </c>
    </row>
    <row r="103" spans="1:11" ht="12.75">
      <c r="A103">
        <f t="shared" si="6"/>
        <v>93</v>
      </c>
      <c r="B103" s="1">
        <v>38626</v>
      </c>
      <c r="C103" s="7" t="s">
        <v>140</v>
      </c>
      <c r="D103" s="7" t="s">
        <v>76</v>
      </c>
      <c r="E103" s="7">
        <v>1988</v>
      </c>
      <c r="F103" s="18">
        <f t="shared" si="7"/>
        <v>203.688</v>
      </c>
      <c r="G103" s="23">
        <v>62.1</v>
      </c>
      <c r="H103" s="20" t="s">
        <v>79</v>
      </c>
      <c r="I103" s="56"/>
      <c r="J103" s="7">
        <f t="shared" si="5"/>
        <v>17</v>
      </c>
      <c r="K103">
        <v>2005</v>
      </c>
    </row>
    <row r="104" spans="1:11" ht="12.75">
      <c r="A104">
        <f t="shared" si="6"/>
        <v>94</v>
      </c>
      <c r="B104" s="1">
        <v>38626</v>
      </c>
      <c r="C104" s="7" t="s">
        <v>81</v>
      </c>
      <c r="D104" s="7" t="s">
        <v>82</v>
      </c>
      <c r="E104" s="7">
        <v>1986</v>
      </c>
      <c r="F104" s="18">
        <f t="shared" si="7"/>
        <v>199.75199999999998</v>
      </c>
      <c r="G104" s="23">
        <v>60.9</v>
      </c>
      <c r="H104" s="20" t="s">
        <v>296</v>
      </c>
      <c r="I104" s="56"/>
      <c r="J104" s="7">
        <f t="shared" si="5"/>
        <v>19</v>
      </c>
      <c r="K104">
        <v>2005</v>
      </c>
    </row>
    <row r="105" spans="1:11" ht="12.75">
      <c r="A105">
        <f t="shared" si="6"/>
        <v>95</v>
      </c>
      <c r="B105" s="1">
        <v>38626</v>
      </c>
      <c r="C105" s="7" t="s">
        <v>146</v>
      </c>
      <c r="D105" s="7" t="s">
        <v>147</v>
      </c>
      <c r="E105" s="7">
        <v>1984</v>
      </c>
      <c r="F105" s="18">
        <f t="shared" si="7"/>
        <v>203.35999999999999</v>
      </c>
      <c r="G105" s="23">
        <v>62</v>
      </c>
      <c r="H105" s="20" t="s">
        <v>122</v>
      </c>
      <c r="I105" s="56"/>
      <c r="J105" s="7">
        <f t="shared" si="5"/>
        <v>21</v>
      </c>
      <c r="K105">
        <v>2005</v>
      </c>
    </row>
    <row r="106" spans="1:11" ht="12.75">
      <c r="A106">
        <f t="shared" si="6"/>
        <v>96</v>
      </c>
      <c r="B106" s="1">
        <v>38626</v>
      </c>
      <c r="C106" s="7" t="s">
        <v>42</v>
      </c>
      <c r="D106" s="7" t="s">
        <v>184</v>
      </c>
      <c r="E106" s="7">
        <f>2018-36</f>
        <v>1982</v>
      </c>
      <c r="F106" s="18">
        <f t="shared" si="7"/>
        <v>203.03199999999998</v>
      </c>
      <c r="G106" s="23">
        <v>61.9</v>
      </c>
      <c r="H106" s="20" t="s">
        <v>122</v>
      </c>
      <c r="I106" s="56"/>
      <c r="J106" s="7">
        <f t="shared" si="5"/>
        <v>23</v>
      </c>
      <c r="K106">
        <v>2005</v>
      </c>
    </row>
    <row r="107" spans="1:11" ht="12.75">
      <c r="A107">
        <f t="shared" si="6"/>
        <v>97</v>
      </c>
      <c r="B107" s="1">
        <v>38626</v>
      </c>
      <c r="C107" s="7" t="s">
        <v>202</v>
      </c>
      <c r="D107" s="7" t="s">
        <v>298</v>
      </c>
      <c r="E107" s="7"/>
      <c r="F107" s="18">
        <f t="shared" si="7"/>
        <v>199.5552</v>
      </c>
      <c r="G107" s="150">
        <v>60.84</v>
      </c>
      <c r="H107" s="20" t="s">
        <v>92</v>
      </c>
      <c r="I107" s="73">
        <v>9</v>
      </c>
      <c r="J107" s="7"/>
      <c r="K107">
        <v>2005</v>
      </c>
    </row>
    <row r="108" spans="1:11" ht="12.75">
      <c r="A108" s="203" t="s">
        <v>516</v>
      </c>
      <c r="B108" s="203"/>
      <c r="C108" s="203"/>
      <c r="D108" s="203"/>
      <c r="E108" s="203"/>
      <c r="F108" s="203"/>
      <c r="G108" s="203"/>
      <c r="H108" s="203"/>
      <c r="I108" s="51"/>
      <c r="J108" s="51"/>
      <c r="K108" s="51"/>
    </row>
    <row r="109" spans="1:11" ht="12.75">
      <c r="A109">
        <f>A107+1</f>
        <v>98</v>
      </c>
      <c r="B109" s="1">
        <v>39356</v>
      </c>
      <c r="C109" s="10" t="s">
        <v>160</v>
      </c>
      <c r="D109" s="10" t="s">
        <v>159</v>
      </c>
      <c r="E109" s="10">
        <v>1979</v>
      </c>
      <c r="F109" s="18">
        <f t="shared" si="7"/>
        <v>201.72</v>
      </c>
      <c r="G109" s="22">
        <v>61.5</v>
      </c>
      <c r="H109" s="21" t="s">
        <v>80</v>
      </c>
      <c r="I109" s="56"/>
      <c r="J109" s="7">
        <f t="shared" si="5"/>
        <v>28</v>
      </c>
      <c r="K109">
        <v>2007</v>
      </c>
    </row>
    <row r="110" spans="1:11" ht="12.75">
      <c r="A110">
        <f t="shared" si="6"/>
        <v>99</v>
      </c>
      <c r="B110" s="1">
        <v>39356</v>
      </c>
      <c r="C110" s="10" t="s">
        <v>300</v>
      </c>
      <c r="D110" s="10" t="s">
        <v>301</v>
      </c>
      <c r="E110" s="10"/>
      <c r="F110" s="18">
        <f t="shared" si="7"/>
        <v>204.672</v>
      </c>
      <c r="G110" s="22">
        <v>62.4</v>
      </c>
      <c r="H110" s="21" t="s">
        <v>80</v>
      </c>
      <c r="I110" s="56"/>
      <c r="J110" s="7"/>
      <c r="K110">
        <v>2007</v>
      </c>
    </row>
    <row r="111" spans="1:11" ht="12.75">
      <c r="A111">
        <f t="shared" si="6"/>
        <v>100</v>
      </c>
      <c r="B111" s="1">
        <v>39356</v>
      </c>
      <c r="C111" s="8" t="s">
        <v>332</v>
      </c>
      <c r="D111" s="8" t="s">
        <v>77</v>
      </c>
      <c r="E111" s="8">
        <v>1981</v>
      </c>
      <c r="F111" s="18">
        <f t="shared" si="7"/>
        <v>207.95199999999997</v>
      </c>
      <c r="G111" s="24">
        <v>63.4</v>
      </c>
      <c r="H111" s="21" t="s">
        <v>333</v>
      </c>
      <c r="I111" s="56"/>
      <c r="J111" s="7">
        <f t="shared" si="5"/>
        <v>26</v>
      </c>
      <c r="K111">
        <v>2007</v>
      </c>
    </row>
    <row r="112" spans="1:11" ht="12.75">
      <c r="A112">
        <f t="shared" si="6"/>
        <v>101</v>
      </c>
      <c r="B112" s="1">
        <v>39356</v>
      </c>
      <c r="C112" s="10" t="s">
        <v>99</v>
      </c>
      <c r="D112" s="10" t="s">
        <v>302</v>
      </c>
      <c r="E112" s="10">
        <v>1989</v>
      </c>
      <c r="F112" s="18">
        <f t="shared" si="7"/>
        <v>204.672</v>
      </c>
      <c r="G112" s="22">
        <v>62.4</v>
      </c>
      <c r="H112" s="21" t="s">
        <v>100</v>
      </c>
      <c r="I112" s="56"/>
      <c r="J112" s="7">
        <f t="shared" si="5"/>
        <v>18</v>
      </c>
      <c r="K112">
        <v>2007</v>
      </c>
    </row>
    <row r="113" spans="1:11" ht="12.75">
      <c r="A113">
        <f t="shared" si="6"/>
        <v>102</v>
      </c>
      <c r="B113" s="1">
        <v>39356</v>
      </c>
      <c r="C113" s="10" t="s">
        <v>95</v>
      </c>
      <c r="D113" s="10" t="s">
        <v>82</v>
      </c>
      <c r="E113" s="10">
        <v>1981</v>
      </c>
      <c r="F113" s="18">
        <f t="shared" si="7"/>
        <v>207.95199999999997</v>
      </c>
      <c r="G113" s="22">
        <v>63.4</v>
      </c>
      <c r="H113" s="21" t="s">
        <v>296</v>
      </c>
      <c r="I113" s="56"/>
      <c r="J113" s="7">
        <f t="shared" si="5"/>
        <v>26</v>
      </c>
      <c r="K113">
        <v>2007</v>
      </c>
    </row>
    <row r="114" spans="1:11" ht="12.75">
      <c r="A114">
        <f t="shared" si="6"/>
        <v>103</v>
      </c>
      <c r="B114" s="1">
        <v>39356</v>
      </c>
      <c r="C114" s="10" t="s">
        <v>91</v>
      </c>
      <c r="D114" s="10" t="s">
        <v>340</v>
      </c>
      <c r="E114" s="10">
        <v>1988</v>
      </c>
      <c r="F114" s="18">
        <f t="shared" si="7"/>
        <v>205</v>
      </c>
      <c r="G114" s="22">
        <v>62.5</v>
      </c>
      <c r="H114" s="21" t="s">
        <v>92</v>
      </c>
      <c r="I114" s="73">
        <v>6</v>
      </c>
      <c r="J114" s="7">
        <f t="shared" si="5"/>
        <v>19</v>
      </c>
      <c r="K114">
        <v>2007</v>
      </c>
    </row>
    <row r="115" spans="1:11" ht="12.75">
      <c r="A115">
        <f t="shared" si="6"/>
        <v>104</v>
      </c>
      <c r="B115" s="1">
        <v>39722</v>
      </c>
      <c r="C115" s="8" t="s">
        <v>144</v>
      </c>
      <c r="D115" s="8" t="s">
        <v>145</v>
      </c>
      <c r="E115" s="10">
        <v>1989</v>
      </c>
      <c r="F115" s="18">
        <f t="shared" si="7"/>
        <v>201.06399999999996</v>
      </c>
      <c r="G115" s="22">
        <v>61.3</v>
      </c>
      <c r="H115" s="21" t="s">
        <v>80</v>
      </c>
      <c r="I115" s="56"/>
      <c r="J115" s="7">
        <f t="shared" si="5"/>
        <v>19</v>
      </c>
      <c r="K115">
        <v>2008</v>
      </c>
    </row>
    <row r="116" spans="1:11" ht="12.75">
      <c r="A116">
        <f t="shared" si="6"/>
        <v>105</v>
      </c>
      <c r="B116" s="1">
        <v>39576</v>
      </c>
      <c r="C116" s="10" t="s">
        <v>84</v>
      </c>
      <c r="D116" s="10" t="s">
        <v>85</v>
      </c>
      <c r="E116" s="10">
        <v>1991</v>
      </c>
      <c r="F116" s="18">
        <f t="shared" si="7"/>
        <v>200.07999999999998</v>
      </c>
      <c r="G116" s="22">
        <v>61</v>
      </c>
      <c r="H116" s="20" t="s">
        <v>80</v>
      </c>
      <c r="I116" s="56"/>
      <c r="J116" s="10">
        <v>16</v>
      </c>
      <c r="K116">
        <v>2008</v>
      </c>
    </row>
    <row r="117" spans="1:11" ht="12.75">
      <c r="A117">
        <f t="shared" si="6"/>
        <v>106</v>
      </c>
      <c r="B117" s="1">
        <v>39722</v>
      </c>
      <c r="C117" t="s">
        <v>107</v>
      </c>
      <c r="D117" t="s">
        <v>108</v>
      </c>
      <c r="E117" s="7">
        <v>1975</v>
      </c>
      <c r="F117" s="18">
        <f t="shared" si="7"/>
        <v>200.408</v>
      </c>
      <c r="G117" s="24">
        <v>61.1</v>
      </c>
      <c r="H117" s="20" t="s">
        <v>333</v>
      </c>
      <c r="I117" s="56"/>
      <c r="J117" s="7">
        <f t="shared" si="5"/>
        <v>33</v>
      </c>
      <c r="K117">
        <v>2008</v>
      </c>
    </row>
    <row r="118" spans="1:11" ht="12.75">
      <c r="A118">
        <f t="shared" si="6"/>
        <v>107</v>
      </c>
      <c r="B118" s="1">
        <v>39722</v>
      </c>
      <c r="C118" s="8" t="s">
        <v>303</v>
      </c>
      <c r="D118" s="8" t="s">
        <v>304</v>
      </c>
      <c r="E118" s="8">
        <f>2018-32</f>
        <v>1986</v>
      </c>
      <c r="F118" s="18">
        <f t="shared" si="7"/>
        <v>203.688</v>
      </c>
      <c r="G118" s="22">
        <v>62.1</v>
      </c>
      <c r="H118" s="21" t="s">
        <v>106</v>
      </c>
      <c r="I118" s="56"/>
      <c r="J118" s="7">
        <f t="shared" si="5"/>
        <v>22</v>
      </c>
      <c r="K118">
        <v>2008</v>
      </c>
    </row>
    <row r="119" spans="1:11" ht="12.75">
      <c r="A119">
        <f t="shared" si="6"/>
        <v>108</v>
      </c>
      <c r="B119" s="1">
        <v>39722</v>
      </c>
      <c r="C119" s="8" t="s">
        <v>307</v>
      </c>
      <c r="D119" s="8" t="s">
        <v>306</v>
      </c>
      <c r="E119" s="8"/>
      <c r="F119" s="18">
        <f t="shared" si="7"/>
        <v>211.232</v>
      </c>
      <c r="G119" s="24">
        <v>64.4</v>
      </c>
      <c r="H119" s="21" t="s">
        <v>163</v>
      </c>
      <c r="I119" s="56"/>
      <c r="J119" s="7"/>
      <c r="K119">
        <v>2008</v>
      </c>
    </row>
    <row r="120" spans="1:11" ht="12.75">
      <c r="A120">
        <f t="shared" si="6"/>
        <v>109</v>
      </c>
      <c r="B120" s="1">
        <v>39722</v>
      </c>
      <c r="C120" s="10" t="s">
        <v>101</v>
      </c>
      <c r="D120" s="10" t="s">
        <v>102</v>
      </c>
      <c r="E120" s="10">
        <v>1987</v>
      </c>
      <c r="F120" s="18">
        <f t="shared" si="7"/>
        <v>208.936</v>
      </c>
      <c r="G120" s="22">
        <v>63.7</v>
      </c>
      <c r="H120" s="21" t="s">
        <v>103</v>
      </c>
      <c r="I120" s="56"/>
      <c r="J120" s="7">
        <f t="shared" si="5"/>
        <v>21</v>
      </c>
      <c r="K120">
        <v>2008</v>
      </c>
    </row>
    <row r="121" spans="1:11" ht="12.75">
      <c r="A121">
        <f t="shared" si="6"/>
        <v>110</v>
      </c>
      <c r="B121" s="1">
        <v>39722</v>
      </c>
      <c r="C121" s="8" t="s">
        <v>62</v>
      </c>
      <c r="D121" s="8" t="s">
        <v>63</v>
      </c>
      <c r="E121" s="8">
        <v>1988</v>
      </c>
      <c r="F121" s="18">
        <f t="shared" si="7"/>
        <v>208.28</v>
      </c>
      <c r="G121" s="22">
        <v>63.5</v>
      </c>
      <c r="H121" s="21" t="s">
        <v>122</v>
      </c>
      <c r="I121" s="73">
        <v>7</v>
      </c>
      <c r="J121" s="7">
        <f t="shared" si="5"/>
        <v>20</v>
      </c>
      <c r="K121">
        <v>2008</v>
      </c>
    </row>
    <row r="122" spans="1:11" ht="12.75">
      <c r="A122">
        <f t="shared" si="6"/>
        <v>111</v>
      </c>
      <c r="B122" s="1">
        <v>40087</v>
      </c>
      <c r="C122" s="8" t="s">
        <v>305</v>
      </c>
      <c r="D122" s="8" t="s">
        <v>306</v>
      </c>
      <c r="E122" s="8"/>
      <c r="F122" s="18">
        <f t="shared" si="7"/>
        <v>204.672</v>
      </c>
      <c r="G122" s="25">
        <v>62.4</v>
      </c>
      <c r="H122" s="21" t="s">
        <v>163</v>
      </c>
      <c r="I122" s="73">
        <v>1</v>
      </c>
      <c r="J122" s="7"/>
      <c r="K122">
        <v>2009</v>
      </c>
    </row>
    <row r="123" spans="1:11" ht="12.75">
      <c r="A123">
        <f t="shared" si="6"/>
        <v>112</v>
      </c>
      <c r="B123" s="1">
        <v>40452</v>
      </c>
      <c r="C123" t="s">
        <v>118</v>
      </c>
      <c r="D123" t="s">
        <v>150</v>
      </c>
      <c r="E123">
        <v>1992</v>
      </c>
      <c r="F123" s="18">
        <f t="shared" si="7"/>
        <v>205</v>
      </c>
      <c r="G123" s="24">
        <v>62.5</v>
      </c>
      <c r="H123" s="20" t="s">
        <v>151</v>
      </c>
      <c r="I123" s="56"/>
      <c r="J123" s="7">
        <f t="shared" si="5"/>
        <v>18</v>
      </c>
      <c r="K123">
        <v>2010</v>
      </c>
    </row>
    <row r="124" spans="1:11" ht="12.75">
      <c r="A124">
        <f t="shared" si="6"/>
        <v>113</v>
      </c>
      <c r="B124" s="1">
        <v>40452</v>
      </c>
      <c r="C124" s="8" t="s">
        <v>115</v>
      </c>
      <c r="D124" s="8" t="s">
        <v>116</v>
      </c>
      <c r="E124" s="8">
        <v>1992</v>
      </c>
      <c r="F124" s="18">
        <f t="shared" si="7"/>
        <v>202.376</v>
      </c>
      <c r="G124" s="25">
        <v>61.7</v>
      </c>
      <c r="H124" s="21" t="s">
        <v>103</v>
      </c>
      <c r="I124" s="56"/>
      <c r="J124" s="7">
        <f t="shared" si="5"/>
        <v>18</v>
      </c>
      <c r="K124">
        <v>2010</v>
      </c>
    </row>
    <row r="125" spans="1:11" ht="12.75">
      <c r="A125">
        <f t="shared" si="6"/>
        <v>114</v>
      </c>
      <c r="B125" s="81">
        <v>40269</v>
      </c>
      <c r="C125" s="8" t="s">
        <v>165</v>
      </c>
      <c r="D125" s="8" t="s">
        <v>164</v>
      </c>
      <c r="E125" s="8">
        <v>1993</v>
      </c>
      <c r="F125" s="18">
        <f t="shared" si="7"/>
        <v>211.88799999999998</v>
      </c>
      <c r="G125" s="25">
        <v>64.6</v>
      </c>
      <c r="H125" s="21" t="s">
        <v>6</v>
      </c>
      <c r="I125" s="73">
        <v>3</v>
      </c>
      <c r="J125" s="7">
        <f t="shared" si="5"/>
        <v>17</v>
      </c>
      <c r="K125">
        <v>2010</v>
      </c>
    </row>
    <row r="126" spans="1:11" ht="12.75">
      <c r="A126">
        <f t="shared" si="6"/>
        <v>115</v>
      </c>
      <c r="B126" s="1">
        <v>40817</v>
      </c>
      <c r="C126" s="8" t="s">
        <v>308</v>
      </c>
      <c r="D126" s="8" t="s">
        <v>309</v>
      </c>
      <c r="E126" s="8">
        <v>1993</v>
      </c>
      <c r="F126" s="18">
        <f t="shared" si="7"/>
        <v>207.95199999999997</v>
      </c>
      <c r="G126" s="25">
        <v>63.4</v>
      </c>
      <c r="H126" s="21" t="s">
        <v>310</v>
      </c>
      <c r="I126" s="56"/>
      <c r="J126" s="7">
        <f t="shared" si="5"/>
        <v>18</v>
      </c>
      <c r="K126">
        <v>2011</v>
      </c>
    </row>
    <row r="127" spans="1:11" ht="12.75">
      <c r="A127">
        <f t="shared" si="6"/>
        <v>116</v>
      </c>
      <c r="B127" s="1">
        <v>40802</v>
      </c>
      <c r="C127" s="8" t="s">
        <v>156</v>
      </c>
      <c r="D127" s="8" t="s">
        <v>157</v>
      </c>
      <c r="E127" s="8">
        <v>1979</v>
      </c>
      <c r="F127" s="18">
        <f t="shared" si="7"/>
        <v>203.688</v>
      </c>
      <c r="G127" s="25">
        <v>62.1</v>
      </c>
      <c r="H127" s="21" t="s">
        <v>158</v>
      </c>
      <c r="I127" s="56"/>
      <c r="J127" s="7">
        <f t="shared" si="5"/>
        <v>32</v>
      </c>
      <c r="K127">
        <v>2011</v>
      </c>
    </row>
    <row r="128" spans="1:11" ht="12.75">
      <c r="A128">
        <f t="shared" si="6"/>
        <v>117</v>
      </c>
      <c r="B128" s="1">
        <v>40817</v>
      </c>
      <c r="C128" s="8" t="s">
        <v>120</v>
      </c>
      <c r="D128" s="8" t="s">
        <v>121</v>
      </c>
      <c r="E128" s="8">
        <v>1990</v>
      </c>
      <c r="F128" s="18">
        <f t="shared" si="7"/>
        <v>199.75199999999998</v>
      </c>
      <c r="G128" s="24">
        <v>60.9</v>
      </c>
      <c r="H128" s="21" t="s">
        <v>122</v>
      </c>
      <c r="I128" s="73">
        <v>3</v>
      </c>
      <c r="J128" s="7">
        <f t="shared" si="5"/>
        <v>21</v>
      </c>
      <c r="K128">
        <v>2011</v>
      </c>
    </row>
    <row r="129" spans="1:11" ht="12.75">
      <c r="A129">
        <f t="shared" si="6"/>
        <v>118</v>
      </c>
      <c r="B129" s="117" t="s">
        <v>487</v>
      </c>
      <c r="C129" s="8" t="s">
        <v>140</v>
      </c>
      <c r="D129" s="8" t="s">
        <v>138</v>
      </c>
      <c r="E129" s="8">
        <v>1989</v>
      </c>
      <c r="F129" s="18">
        <f t="shared" si="7"/>
        <v>203.688</v>
      </c>
      <c r="G129" s="25">
        <v>62.1</v>
      </c>
      <c r="H129" s="21" t="s">
        <v>80</v>
      </c>
      <c r="I129" s="56"/>
      <c r="J129" s="7">
        <f t="shared" si="5"/>
        <v>23</v>
      </c>
      <c r="K129">
        <v>2012</v>
      </c>
    </row>
    <row r="130" spans="1:11" ht="12.75">
      <c r="A130">
        <f t="shared" si="6"/>
        <v>119</v>
      </c>
      <c r="B130" s="1">
        <v>41035</v>
      </c>
      <c r="C130" s="8" t="s">
        <v>161</v>
      </c>
      <c r="D130" s="8" t="s">
        <v>162</v>
      </c>
      <c r="E130" s="8">
        <v>1989</v>
      </c>
      <c r="F130" s="18">
        <f t="shared" si="7"/>
        <v>201.72</v>
      </c>
      <c r="G130" s="24">
        <v>61.5</v>
      </c>
      <c r="H130" s="21" t="s">
        <v>98</v>
      </c>
      <c r="I130" s="73">
        <v>2</v>
      </c>
      <c r="J130" s="7">
        <f t="shared" si="5"/>
        <v>23</v>
      </c>
      <c r="K130">
        <v>2012</v>
      </c>
    </row>
    <row r="131" spans="1:11" ht="12.75">
      <c r="A131">
        <f t="shared" si="6"/>
        <v>120</v>
      </c>
      <c r="B131" s="1">
        <v>41548</v>
      </c>
      <c r="C131" s="8" t="s">
        <v>140</v>
      </c>
      <c r="D131" s="8" t="s">
        <v>143</v>
      </c>
      <c r="E131" s="8">
        <v>1986</v>
      </c>
      <c r="F131" s="18">
        <f t="shared" si="7"/>
        <v>201.06399999999996</v>
      </c>
      <c r="G131" s="26">
        <v>61.3</v>
      </c>
      <c r="H131" s="21" t="s">
        <v>80</v>
      </c>
      <c r="I131" s="56"/>
      <c r="J131" s="7">
        <f t="shared" si="5"/>
        <v>27</v>
      </c>
      <c r="K131">
        <v>2013</v>
      </c>
    </row>
    <row r="132" spans="1:11" ht="12.75">
      <c r="A132">
        <f t="shared" si="6"/>
        <v>121</v>
      </c>
      <c r="B132" s="11">
        <v>41548</v>
      </c>
      <c r="C132" s="8" t="s">
        <v>120</v>
      </c>
      <c r="D132" s="8" t="s">
        <v>152</v>
      </c>
      <c r="E132" s="8">
        <v>1994</v>
      </c>
      <c r="F132" s="18">
        <f t="shared" si="7"/>
        <v>203.03199999999998</v>
      </c>
      <c r="G132" s="25">
        <v>61.9</v>
      </c>
      <c r="H132" s="21" t="s">
        <v>295</v>
      </c>
      <c r="I132" s="56"/>
      <c r="J132" s="7">
        <f t="shared" si="5"/>
        <v>19</v>
      </c>
      <c r="K132">
        <v>2013</v>
      </c>
    </row>
    <row r="133" spans="1:11" ht="12.75">
      <c r="A133">
        <f t="shared" si="6"/>
        <v>122</v>
      </c>
      <c r="B133" s="1">
        <v>41548</v>
      </c>
      <c r="C133" s="8" t="s">
        <v>313</v>
      </c>
      <c r="D133" s="8" t="s">
        <v>314</v>
      </c>
      <c r="E133" s="8">
        <v>1990</v>
      </c>
      <c r="F133" s="18">
        <f t="shared" si="7"/>
        <v>205.328</v>
      </c>
      <c r="G133" s="24">
        <v>62.6</v>
      </c>
      <c r="H133" s="21" t="s">
        <v>315</v>
      </c>
      <c r="I133" s="56"/>
      <c r="J133" s="7">
        <f t="shared" si="5"/>
        <v>23</v>
      </c>
      <c r="K133">
        <v>2013</v>
      </c>
    </row>
    <row r="134" spans="1:11" ht="12.75">
      <c r="A134">
        <f t="shared" si="6"/>
        <v>123</v>
      </c>
      <c r="B134" s="1">
        <v>41548</v>
      </c>
      <c r="C134" s="8" t="s">
        <v>318</v>
      </c>
      <c r="D134" s="8" t="s">
        <v>76</v>
      </c>
      <c r="E134" s="8">
        <v>1989</v>
      </c>
      <c r="F134" s="18">
        <f t="shared" si="7"/>
        <v>202.376</v>
      </c>
      <c r="G134" s="25">
        <v>61.7</v>
      </c>
      <c r="H134" s="21" t="s">
        <v>79</v>
      </c>
      <c r="I134" s="56"/>
      <c r="J134" s="7">
        <f t="shared" si="5"/>
        <v>24</v>
      </c>
      <c r="K134">
        <v>2013</v>
      </c>
    </row>
    <row r="135" spans="1:11" ht="12.75">
      <c r="A135">
        <f t="shared" si="6"/>
        <v>124</v>
      </c>
      <c r="B135" s="1">
        <v>41548</v>
      </c>
      <c r="C135" s="8" t="s">
        <v>75</v>
      </c>
      <c r="D135" s="8" t="s">
        <v>76</v>
      </c>
      <c r="E135" s="8">
        <v>1996</v>
      </c>
      <c r="F135" s="18">
        <f aca="true" t="shared" si="8" ref="F135:F167">G135*3.28</f>
        <v>200.07999999999998</v>
      </c>
      <c r="G135" s="25">
        <v>61</v>
      </c>
      <c r="H135" s="21" t="s">
        <v>79</v>
      </c>
      <c r="I135" s="56"/>
      <c r="J135" s="7">
        <f t="shared" si="5"/>
        <v>17</v>
      </c>
      <c r="K135">
        <v>2013</v>
      </c>
    </row>
    <row r="136" spans="1:11" ht="12.75">
      <c r="A136">
        <f t="shared" si="6"/>
        <v>125</v>
      </c>
      <c r="B136" s="1">
        <v>41548</v>
      </c>
      <c r="C136" s="8" t="s">
        <v>311</v>
      </c>
      <c r="D136" s="8" t="s">
        <v>312</v>
      </c>
      <c r="E136" s="8">
        <v>1991</v>
      </c>
      <c r="F136" s="18">
        <f t="shared" si="8"/>
        <v>202.70399999999998</v>
      </c>
      <c r="G136" s="24">
        <v>61.8</v>
      </c>
      <c r="H136" s="28" t="s">
        <v>79</v>
      </c>
      <c r="I136" s="56"/>
      <c r="J136" s="7">
        <f t="shared" si="5"/>
        <v>22</v>
      </c>
      <c r="K136">
        <v>2013</v>
      </c>
    </row>
    <row r="137" spans="1:11" ht="12.75">
      <c r="A137">
        <f t="shared" si="6"/>
        <v>126</v>
      </c>
      <c r="B137" s="1">
        <v>41548</v>
      </c>
      <c r="C137" s="8" t="s">
        <v>283</v>
      </c>
      <c r="D137" s="8" t="s">
        <v>319</v>
      </c>
      <c r="E137" s="8">
        <v>1993</v>
      </c>
      <c r="F137" s="18">
        <f t="shared" si="8"/>
        <v>203.35999999999999</v>
      </c>
      <c r="G137" s="25">
        <v>62</v>
      </c>
      <c r="H137" s="21" t="s">
        <v>79</v>
      </c>
      <c r="I137" s="56"/>
      <c r="J137" s="7">
        <f t="shared" si="5"/>
        <v>20</v>
      </c>
      <c r="K137">
        <v>2013</v>
      </c>
    </row>
    <row r="138" spans="1:11" ht="12.75">
      <c r="A138">
        <f t="shared" si="6"/>
        <v>127</v>
      </c>
      <c r="B138" s="1">
        <v>41548</v>
      </c>
      <c r="C138" s="8" t="s">
        <v>316</v>
      </c>
      <c r="D138" s="8" t="s">
        <v>317</v>
      </c>
      <c r="E138" s="8">
        <v>1995</v>
      </c>
      <c r="F138" s="18">
        <f t="shared" si="8"/>
        <v>205</v>
      </c>
      <c r="G138" s="25">
        <v>62.5</v>
      </c>
      <c r="H138" s="21" t="s">
        <v>122</v>
      </c>
      <c r="I138" s="56"/>
      <c r="J138" s="7">
        <f t="shared" si="5"/>
        <v>18</v>
      </c>
      <c r="K138">
        <v>2013</v>
      </c>
    </row>
    <row r="139" spans="1:11" ht="12.75">
      <c r="A139">
        <f t="shared" si="6"/>
        <v>128</v>
      </c>
      <c r="B139" s="1">
        <v>41548</v>
      </c>
      <c r="C139" s="8" t="s">
        <v>148</v>
      </c>
      <c r="D139" s="8" t="s">
        <v>149</v>
      </c>
      <c r="E139" s="8">
        <v>1988</v>
      </c>
      <c r="F139" s="18">
        <f t="shared" si="8"/>
        <v>207.95199999999997</v>
      </c>
      <c r="G139" s="24">
        <v>63.4</v>
      </c>
      <c r="H139" s="21" t="s">
        <v>6</v>
      </c>
      <c r="I139" s="73">
        <v>9</v>
      </c>
      <c r="J139" s="7">
        <f t="shared" si="5"/>
        <v>25</v>
      </c>
      <c r="K139">
        <v>2013</v>
      </c>
    </row>
    <row r="140" spans="1:11" ht="12.75">
      <c r="A140">
        <f t="shared" si="6"/>
        <v>129</v>
      </c>
      <c r="B140" s="1">
        <v>41913</v>
      </c>
      <c r="C140" s="8" t="s">
        <v>141</v>
      </c>
      <c r="D140" s="8" t="s">
        <v>142</v>
      </c>
      <c r="E140" s="9">
        <v>1995</v>
      </c>
      <c r="F140" s="18">
        <f t="shared" si="8"/>
        <v>203.03199999999998</v>
      </c>
      <c r="G140" s="25">
        <v>61.9</v>
      </c>
      <c r="H140" s="21" t="s">
        <v>80</v>
      </c>
      <c r="I140" s="56"/>
      <c r="J140" s="7">
        <f t="shared" si="5"/>
        <v>19</v>
      </c>
      <c r="K140">
        <v>2014</v>
      </c>
    </row>
    <row r="141" spans="1:11" ht="12.75">
      <c r="A141">
        <f t="shared" si="6"/>
        <v>130</v>
      </c>
      <c r="B141" s="1">
        <v>41913</v>
      </c>
      <c r="C141" t="s">
        <v>115</v>
      </c>
      <c r="D141" t="s">
        <v>137</v>
      </c>
      <c r="E141">
        <v>1988</v>
      </c>
      <c r="F141" s="18">
        <f t="shared" si="8"/>
        <v>200.07999999999998</v>
      </c>
      <c r="G141" s="24">
        <v>61</v>
      </c>
      <c r="H141" s="2" t="s">
        <v>339</v>
      </c>
      <c r="I141" s="56"/>
      <c r="J141" s="7">
        <f aca="true" t="shared" si="9" ref="J141:J173">K141-E141</f>
        <v>26</v>
      </c>
      <c r="K141">
        <v>2014</v>
      </c>
    </row>
    <row r="142" spans="1:11" ht="12.75">
      <c r="A142">
        <f t="shared" si="6"/>
        <v>131</v>
      </c>
      <c r="B142" s="1">
        <v>41913</v>
      </c>
      <c r="C142" s="8" t="s">
        <v>321</v>
      </c>
      <c r="D142" s="8" t="s">
        <v>322</v>
      </c>
      <c r="E142" s="8">
        <v>1973</v>
      </c>
      <c r="F142" s="18">
        <f t="shared" si="8"/>
        <v>200.408</v>
      </c>
      <c r="G142" s="25">
        <v>61.1</v>
      </c>
      <c r="H142" s="19" t="s">
        <v>323</v>
      </c>
      <c r="I142" s="56"/>
      <c r="J142" s="7">
        <f t="shared" si="9"/>
        <v>41</v>
      </c>
      <c r="K142">
        <v>2014</v>
      </c>
    </row>
    <row r="143" spans="1:11" ht="12.75">
      <c r="A143">
        <f t="shared" si="6"/>
        <v>132</v>
      </c>
      <c r="B143" s="1">
        <v>41913</v>
      </c>
      <c r="C143" s="8" t="s">
        <v>112</v>
      </c>
      <c r="D143" s="8" t="s">
        <v>320</v>
      </c>
      <c r="E143" s="8">
        <v>1993</v>
      </c>
      <c r="F143" s="18">
        <f t="shared" si="8"/>
        <v>205.656</v>
      </c>
      <c r="G143" s="25">
        <v>62.7</v>
      </c>
      <c r="H143" s="19" t="s">
        <v>98</v>
      </c>
      <c r="I143" s="56"/>
      <c r="J143" s="7">
        <f t="shared" si="9"/>
        <v>21</v>
      </c>
      <c r="K143">
        <v>2014</v>
      </c>
    </row>
    <row r="144" spans="1:11" ht="12.75">
      <c r="A144">
        <f t="shared" si="6"/>
        <v>133</v>
      </c>
      <c r="B144" s="1">
        <v>41913</v>
      </c>
      <c r="C144" s="7" t="s">
        <v>337</v>
      </c>
      <c r="D144" s="7" t="s">
        <v>338</v>
      </c>
      <c r="E144" s="7">
        <v>1992</v>
      </c>
      <c r="F144" s="18">
        <f t="shared" si="8"/>
        <v>200.408</v>
      </c>
      <c r="G144" s="23">
        <v>61.1</v>
      </c>
      <c r="H144" s="20" t="s">
        <v>92</v>
      </c>
      <c r="I144" s="73">
        <v>5</v>
      </c>
      <c r="J144" s="7">
        <f t="shared" si="9"/>
        <v>22</v>
      </c>
      <c r="K144">
        <v>2014</v>
      </c>
    </row>
    <row r="145" spans="1:11" ht="12.75">
      <c r="A145">
        <f t="shared" si="6"/>
        <v>134</v>
      </c>
      <c r="B145" s="1">
        <v>42278</v>
      </c>
      <c r="C145" s="8" t="s">
        <v>68</v>
      </c>
      <c r="D145" s="8" t="s">
        <v>88</v>
      </c>
      <c r="E145" s="8">
        <v>1997</v>
      </c>
      <c r="F145" s="18">
        <f t="shared" si="8"/>
        <v>212.872</v>
      </c>
      <c r="G145" s="25">
        <v>64.9</v>
      </c>
      <c r="H145" s="19" t="s">
        <v>80</v>
      </c>
      <c r="I145" s="56"/>
      <c r="J145" s="7">
        <f t="shared" si="9"/>
        <v>18</v>
      </c>
      <c r="K145" s="7">
        <v>2015</v>
      </c>
    </row>
    <row r="146" spans="1:11" ht="12.75">
      <c r="A146">
        <f t="shared" si="6"/>
        <v>135</v>
      </c>
      <c r="B146" s="1">
        <v>42278</v>
      </c>
      <c r="C146" s="8" t="s">
        <v>299</v>
      </c>
      <c r="D146" s="8" t="s">
        <v>136</v>
      </c>
      <c r="E146" s="8">
        <v>1995</v>
      </c>
      <c r="F146" s="18">
        <f t="shared" si="8"/>
        <v>207.62399999999997</v>
      </c>
      <c r="G146" s="25">
        <v>63.3</v>
      </c>
      <c r="H146" s="19" t="s">
        <v>80</v>
      </c>
      <c r="I146" s="56"/>
      <c r="J146" s="7">
        <f t="shared" si="9"/>
        <v>20</v>
      </c>
      <c r="K146" s="7">
        <v>2015</v>
      </c>
    </row>
    <row r="147" spans="1:11" ht="12.75">
      <c r="A147">
        <f t="shared" si="6"/>
        <v>136</v>
      </c>
      <c r="B147" s="1">
        <v>42278</v>
      </c>
      <c r="C147" s="8" t="s">
        <v>289</v>
      </c>
      <c r="D147" s="8" t="s">
        <v>139</v>
      </c>
      <c r="E147" s="8">
        <v>1997</v>
      </c>
      <c r="F147" s="18">
        <f t="shared" si="8"/>
        <v>208.28</v>
      </c>
      <c r="G147" s="25">
        <v>63.5</v>
      </c>
      <c r="H147" s="19" t="s">
        <v>80</v>
      </c>
      <c r="I147" s="56"/>
      <c r="J147" s="7">
        <f t="shared" si="9"/>
        <v>18</v>
      </c>
      <c r="K147" s="7">
        <v>2015</v>
      </c>
    </row>
    <row r="148" spans="1:11" ht="12.75">
      <c r="A148">
        <f t="shared" si="6"/>
        <v>137</v>
      </c>
      <c r="B148" s="1">
        <v>42278</v>
      </c>
      <c r="C148" s="7" t="s">
        <v>109</v>
      </c>
      <c r="D148" s="7" t="s">
        <v>110</v>
      </c>
      <c r="E148" s="7">
        <v>1991</v>
      </c>
      <c r="F148" s="18">
        <f t="shared" si="8"/>
        <v>206.968</v>
      </c>
      <c r="G148" s="23">
        <v>63.1</v>
      </c>
      <c r="H148" s="20" t="s">
        <v>201</v>
      </c>
      <c r="I148" s="56"/>
      <c r="J148" s="7">
        <f t="shared" si="9"/>
        <v>24</v>
      </c>
      <c r="K148" s="7">
        <v>2015</v>
      </c>
    </row>
    <row r="149" spans="1:11" ht="12.75">
      <c r="A149">
        <f t="shared" si="6"/>
        <v>138</v>
      </c>
      <c r="B149" s="1">
        <v>42278</v>
      </c>
      <c r="C149" s="8" t="s">
        <v>104</v>
      </c>
      <c r="D149" s="8" t="s">
        <v>105</v>
      </c>
      <c r="E149" s="8">
        <v>1990</v>
      </c>
      <c r="F149" s="18">
        <f t="shared" si="8"/>
        <v>203.03199999999998</v>
      </c>
      <c r="G149" s="25">
        <v>61.9</v>
      </c>
      <c r="H149" s="2" t="s">
        <v>106</v>
      </c>
      <c r="I149" s="56"/>
      <c r="J149" s="7">
        <f t="shared" si="9"/>
        <v>25</v>
      </c>
      <c r="K149" s="7">
        <v>2015</v>
      </c>
    </row>
    <row r="150" spans="1:11" ht="12.75">
      <c r="A150">
        <f t="shared" si="6"/>
        <v>139</v>
      </c>
      <c r="B150" s="1">
        <v>42278</v>
      </c>
      <c r="C150" t="s">
        <v>93</v>
      </c>
      <c r="D150" t="s">
        <v>94</v>
      </c>
      <c r="E150">
        <v>1991</v>
      </c>
      <c r="F150" s="18">
        <f t="shared" si="8"/>
        <v>205.328</v>
      </c>
      <c r="G150" s="24">
        <v>62.6</v>
      </c>
      <c r="H150" s="2" t="s">
        <v>296</v>
      </c>
      <c r="I150" s="56"/>
      <c r="J150" s="7">
        <f t="shared" si="9"/>
        <v>24</v>
      </c>
      <c r="K150" s="7">
        <v>2015</v>
      </c>
    </row>
    <row r="151" spans="1:11" ht="12.75">
      <c r="A151">
        <f t="shared" si="6"/>
        <v>140</v>
      </c>
      <c r="B151" s="1">
        <v>42278</v>
      </c>
      <c r="C151" s="8" t="s">
        <v>212</v>
      </c>
      <c r="D151" s="10" t="s">
        <v>395</v>
      </c>
      <c r="E151" s="8"/>
      <c r="F151" s="18">
        <f t="shared" si="8"/>
        <v>207.62399999999997</v>
      </c>
      <c r="G151" s="25">
        <v>63.3</v>
      </c>
      <c r="H151" s="21" t="s">
        <v>151</v>
      </c>
      <c r="I151" s="56"/>
      <c r="J151" s="7"/>
      <c r="K151" s="7">
        <v>2015</v>
      </c>
    </row>
    <row r="152" spans="1:11" ht="12.75">
      <c r="A152">
        <f t="shared" si="6"/>
        <v>141</v>
      </c>
      <c r="B152" s="11">
        <v>42278</v>
      </c>
      <c r="C152" s="8" t="s">
        <v>113</v>
      </c>
      <c r="D152" s="8" t="s">
        <v>114</v>
      </c>
      <c r="E152" s="8">
        <v>1994</v>
      </c>
      <c r="F152" s="18">
        <f t="shared" si="8"/>
        <v>206.31199999999998</v>
      </c>
      <c r="G152" s="25">
        <v>62.9</v>
      </c>
      <c r="H152" s="19" t="s">
        <v>92</v>
      </c>
      <c r="I152" s="73">
        <v>8</v>
      </c>
      <c r="J152" s="7">
        <f t="shared" si="9"/>
        <v>21</v>
      </c>
      <c r="K152" s="7">
        <v>2015</v>
      </c>
    </row>
    <row r="153" spans="1:11" ht="12.75">
      <c r="A153">
        <f aca="true" t="shared" si="10" ref="A153:A178">A152+1</f>
        <v>142</v>
      </c>
      <c r="B153" s="11">
        <v>42644</v>
      </c>
      <c r="C153" s="8" t="s">
        <v>326</v>
      </c>
      <c r="D153" s="8" t="s">
        <v>134</v>
      </c>
      <c r="E153" s="8">
        <v>1987</v>
      </c>
      <c r="F153" s="18">
        <f t="shared" si="8"/>
        <v>200.408</v>
      </c>
      <c r="G153" s="25">
        <v>61.1</v>
      </c>
      <c r="H153" s="19" t="s">
        <v>135</v>
      </c>
      <c r="I153" s="56"/>
      <c r="J153" s="7">
        <f t="shared" si="9"/>
        <v>29</v>
      </c>
      <c r="K153" s="7">
        <v>2016</v>
      </c>
    </row>
    <row r="154" spans="1:11" ht="12.75">
      <c r="A154">
        <f t="shared" si="10"/>
        <v>143</v>
      </c>
      <c r="B154" s="1">
        <v>42644</v>
      </c>
      <c r="C154" s="8" t="s">
        <v>96</v>
      </c>
      <c r="D154" s="8" t="s">
        <v>97</v>
      </c>
      <c r="E154" s="8">
        <v>1995</v>
      </c>
      <c r="F154" s="18">
        <f t="shared" si="8"/>
        <v>201.72</v>
      </c>
      <c r="G154" s="25">
        <v>61.5</v>
      </c>
      <c r="H154" s="19" t="s">
        <v>98</v>
      </c>
      <c r="I154" s="56"/>
      <c r="J154" s="7">
        <f t="shared" si="9"/>
        <v>21</v>
      </c>
      <c r="K154">
        <v>2016</v>
      </c>
    </row>
    <row r="155" spans="1:11" ht="12.75">
      <c r="A155">
        <f t="shared" si="10"/>
        <v>144</v>
      </c>
      <c r="B155" s="11">
        <v>42644</v>
      </c>
      <c r="C155" s="8" t="s">
        <v>324</v>
      </c>
      <c r="D155" s="8" t="s">
        <v>325</v>
      </c>
      <c r="E155" s="8">
        <v>1995</v>
      </c>
      <c r="F155" s="18">
        <f t="shared" si="8"/>
        <v>201.06399999999996</v>
      </c>
      <c r="G155" s="25">
        <v>61.3</v>
      </c>
      <c r="H155" s="19" t="s">
        <v>6</v>
      </c>
      <c r="I155" s="56"/>
      <c r="J155" s="7">
        <f t="shared" si="9"/>
        <v>21</v>
      </c>
      <c r="K155">
        <v>2016</v>
      </c>
    </row>
    <row r="156" spans="1:11" ht="12.75">
      <c r="A156">
        <f t="shared" si="10"/>
        <v>145</v>
      </c>
      <c r="B156" s="11">
        <v>42644</v>
      </c>
      <c r="C156" s="8" t="s">
        <v>324</v>
      </c>
      <c r="D156" s="8" t="s">
        <v>117</v>
      </c>
      <c r="E156" s="8">
        <v>1997</v>
      </c>
      <c r="F156" s="18">
        <f t="shared" si="8"/>
        <v>202.376</v>
      </c>
      <c r="G156" s="25">
        <v>61.7</v>
      </c>
      <c r="H156" s="19" t="s">
        <v>6</v>
      </c>
      <c r="I156" s="73">
        <v>4</v>
      </c>
      <c r="J156" s="7">
        <f t="shared" si="9"/>
        <v>19</v>
      </c>
      <c r="K156">
        <v>2016</v>
      </c>
    </row>
    <row r="157" spans="1:11" ht="12.75">
      <c r="A157">
        <f t="shared" si="10"/>
        <v>146</v>
      </c>
      <c r="B157" s="11">
        <v>43009</v>
      </c>
      <c r="C157" s="8" t="s">
        <v>128</v>
      </c>
      <c r="D157" s="8" t="s">
        <v>129</v>
      </c>
      <c r="E157" s="8"/>
      <c r="F157" s="18">
        <f t="shared" si="8"/>
        <v>201.72</v>
      </c>
      <c r="G157" s="25">
        <v>61.5</v>
      </c>
      <c r="H157" s="19" t="s">
        <v>130</v>
      </c>
      <c r="I157" s="56"/>
      <c r="J157" s="7"/>
      <c r="K157">
        <v>2017</v>
      </c>
    </row>
    <row r="158" spans="1:11" ht="12.75">
      <c r="A158">
        <f t="shared" si="10"/>
        <v>147</v>
      </c>
      <c r="B158" s="11">
        <v>43009</v>
      </c>
      <c r="C158" s="8" t="s">
        <v>327</v>
      </c>
      <c r="D158" s="8" t="s">
        <v>328</v>
      </c>
      <c r="E158" s="8">
        <v>1990</v>
      </c>
      <c r="F158" s="18">
        <f t="shared" si="8"/>
        <v>205</v>
      </c>
      <c r="G158" s="25">
        <v>62.5</v>
      </c>
      <c r="H158" s="19" t="s">
        <v>329</v>
      </c>
      <c r="I158" s="56"/>
      <c r="J158" s="7">
        <f t="shared" si="9"/>
        <v>27</v>
      </c>
      <c r="K158">
        <v>2017</v>
      </c>
    </row>
    <row r="159" spans="1:11" ht="12.75">
      <c r="A159">
        <f t="shared" si="10"/>
        <v>148</v>
      </c>
      <c r="B159" s="11">
        <v>43009</v>
      </c>
      <c r="C159" s="8" t="s">
        <v>126</v>
      </c>
      <c r="D159" s="8" t="s">
        <v>127</v>
      </c>
      <c r="E159" s="9">
        <v>1998</v>
      </c>
      <c r="F159" s="18">
        <f t="shared" si="8"/>
        <v>204.016</v>
      </c>
      <c r="G159" s="25">
        <v>62.2</v>
      </c>
      <c r="H159" s="19" t="s">
        <v>6</v>
      </c>
      <c r="I159" s="73">
        <v>3</v>
      </c>
      <c r="J159" s="7">
        <f t="shared" si="9"/>
        <v>19</v>
      </c>
      <c r="K159">
        <v>2017</v>
      </c>
    </row>
    <row r="160" spans="1:11" ht="12.75">
      <c r="A160">
        <f t="shared" si="10"/>
        <v>149</v>
      </c>
      <c r="B160" s="11">
        <v>43238</v>
      </c>
      <c r="C160" s="8" t="s">
        <v>65</v>
      </c>
      <c r="D160" s="8" t="s">
        <v>32</v>
      </c>
      <c r="E160" s="8">
        <v>1996</v>
      </c>
      <c r="F160" s="76">
        <f t="shared" si="8"/>
        <v>203.688</v>
      </c>
      <c r="G160" s="25">
        <v>62.1</v>
      </c>
      <c r="H160" s="19" t="s">
        <v>122</v>
      </c>
      <c r="I160" s="56"/>
      <c r="J160" s="7">
        <f t="shared" si="9"/>
        <v>22</v>
      </c>
      <c r="K160" s="7">
        <v>2018</v>
      </c>
    </row>
    <row r="161" spans="1:11" ht="12.75">
      <c r="A161">
        <f t="shared" si="10"/>
        <v>150</v>
      </c>
      <c r="B161" s="11">
        <v>43269</v>
      </c>
      <c r="C161" s="8" t="s">
        <v>123</v>
      </c>
      <c r="D161" s="8" t="s">
        <v>124</v>
      </c>
      <c r="E161" s="8">
        <v>1999</v>
      </c>
      <c r="F161" s="76">
        <f t="shared" si="8"/>
        <v>200.5392</v>
      </c>
      <c r="G161" s="25">
        <v>61.14</v>
      </c>
      <c r="H161" s="19" t="s">
        <v>80</v>
      </c>
      <c r="I161" s="56"/>
      <c r="J161" s="7">
        <f t="shared" si="9"/>
        <v>19</v>
      </c>
      <c r="K161" s="7">
        <v>2018</v>
      </c>
    </row>
    <row r="162" spans="1:11" ht="12.75">
      <c r="A162">
        <f t="shared" si="10"/>
        <v>151</v>
      </c>
      <c r="B162" s="11">
        <v>43299</v>
      </c>
      <c r="C162" s="8" t="s">
        <v>66</v>
      </c>
      <c r="D162" s="8" t="s">
        <v>67</v>
      </c>
      <c r="E162" s="8">
        <v>1996</v>
      </c>
      <c r="F162" s="76">
        <f t="shared" si="8"/>
        <v>199.52239999999998</v>
      </c>
      <c r="G162" s="25">
        <v>60.83</v>
      </c>
      <c r="H162" s="19" t="s">
        <v>80</v>
      </c>
      <c r="I162" s="56"/>
      <c r="J162" s="7">
        <f t="shared" si="9"/>
        <v>22</v>
      </c>
      <c r="K162" s="7">
        <v>2018</v>
      </c>
    </row>
    <row r="163" spans="1:11" ht="12.75">
      <c r="A163">
        <f t="shared" si="10"/>
        <v>152</v>
      </c>
      <c r="B163" s="40">
        <v>43299</v>
      </c>
      <c r="C163" s="10" t="s">
        <v>417</v>
      </c>
      <c r="D163" s="10" t="s">
        <v>416</v>
      </c>
      <c r="E163" s="10">
        <v>1998</v>
      </c>
      <c r="F163" s="137">
        <f t="shared" si="8"/>
        <v>199.52239999999998</v>
      </c>
      <c r="G163" s="138">
        <v>60.83</v>
      </c>
      <c r="H163" s="21" t="s">
        <v>92</v>
      </c>
      <c r="I163" s="56"/>
      <c r="J163" s="7">
        <f t="shared" si="9"/>
        <v>20</v>
      </c>
      <c r="K163" s="7">
        <v>2018</v>
      </c>
    </row>
    <row r="164" spans="1:11" ht="12.75">
      <c r="A164">
        <f t="shared" si="10"/>
        <v>153</v>
      </c>
      <c r="B164" s="11">
        <v>43299</v>
      </c>
      <c r="C164" s="10" t="s">
        <v>393</v>
      </c>
      <c r="D164" s="10" t="s">
        <v>394</v>
      </c>
      <c r="E164" s="10">
        <v>1998</v>
      </c>
      <c r="F164" s="50">
        <f t="shared" si="8"/>
        <v>201.392</v>
      </c>
      <c r="G164" s="26">
        <v>61.4</v>
      </c>
      <c r="H164" s="21" t="s">
        <v>151</v>
      </c>
      <c r="I164" s="56"/>
      <c r="J164" s="7">
        <f t="shared" si="9"/>
        <v>20</v>
      </c>
      <c r="K164" s="7">
        <v>2018</v>
      </c>
    </row>
    <row r="165" spans="1:11" ht="12.75">
      <c r="A165">
        <f t="shared" si="10"/>
        <v>154</v>
      </c>
      <c r="B165" s="118" t="s">
        <v>407</v>
      </c>
      <c r="C165" s="10" t="s">
        <v>408</v>
      </c>
      <c r="D165" s="10" t="s">
        <v>4</v>
      </c>
      <c r="E165" s="10">
        <v>1999</v>
      </c>
      <c r="F165" s="50">
        <f t="shared" si="8"/>
        <v>205.98399999999998</v>
      </c>
      <c r="G165" s="26">
        <v>62.8</v>
      </c>
      <c r="H165" s="21" t="s">
        <v>79</v>
      </c>
      <c r="I165" s="56"/>
      <c r="J165" s="7">
        <f t="shared" si="9"/>
        <v>19</v>
      </c>
      <c r="K165" s="7">
        <v>2018</v>
      </c>
    </row>
    <row r="166" spans="1:11" ht="12.75">
      <c r="A166">
        <f t="shared" si="10"/>
        <v>155</v>
      </c>
      <c r="B166" s="118" t="s">
        <v>407</v>
      </c>
      <c r="C166" s="10" t="s">
        <v>409</v>
      </c>
      <c r="D166" s="10" t="s">
        <v>410</v>
      </c>
      <c r="E166" s="10">
        <v>1999</v>
      </c>
      <c r="F166" s="50">
        <f t="shared" si="8"/>
        <v>208.28</v>
      </c>
      <c r="G166" s="26">
        <v>63.5</v>
      </c>
      <c r="H166" s="21" t="s">
        <v>79</v>
      </c>
      <c r="I166" s="56"/>
      <c r="J166" s="7">
        <f t="shared" si="9"/>
        <v>19</v>
      </c>
      <c r="K166" s="7">
        <v>2018</v>
      </c>
    </row>
    <row r="167" spans="1:11" ht="12.75">
      <c r="A167">
        <f t="shared" si="10"/>
        <v>156</v>
      </c>
      <c r="B167" s="118" t="s">
        <v>407</v>
      </c>
      <c r="C167" s="10" t="s">
        <v>411</v>
      </c>
      <c r="D167" s="10" t="s">
        <v>412</v>
      </c>
      <c r="E167" s="10">
        <v>1997</v>
      </c>
      <c r="F167" s="50">
        <f t="shared" si="8"/>
        <v>201.06399999999996</v>
      </c>
      <c r="G167" s="26">
        <v>61.3</v>
      </c>
      <c r="H167" s="21" t="s">
        <v>79</v>
      </c>
      <c r="I167" s="56"/>
      <c r="J167" s="7">
        <f t="shared" si="9"/>
        <v>21</v>
      </c>
      <c r="K167" s="7">
        <v>2018</v>
      </c>
    </row>
    <row r="168" spans="1:19" ht="12.75">
      <c r="A168">
        <f t="shared" si="10"/>
        <v>157</v>
      </c>
      <c r="B168" s="118" t="s">
        <v>422</v>
      </c>
      <c r="C168" s="10" t="s">
        <v>420</v>
      </c>
      <c r="D168" s="10" t="s">
        <v>421</v>
      </c>
      <c r="E168" s="10">
        <v>1999</v>
      </c>
      <c r="F168" s="50">
        <f>G168*3.28</f>
        <v>201.72</v>
      </c>
      <c r="G168" s="26">
        <v>61.5</v>
      </c>
      <c r="H168" s="21" t="s">
        <v>122</v>
      </c>
      <c r="I168" s="56"/>
      <c r="J168" s="7">
        <f t="shared" si="9"/>
        <v>19</v>
      </c>
      <c r="K168" s="7">
        <v>2018</v>
      </c>
      <c r="L168" s="7"/>
      <c r="M168" s="7"/>
      <c r="N168" s="7"/>
      <c r="O168" s="39"/>
      <c r="P168" s="23"/>
      <c r="Q168" s="20"/>
      <c r="R168" s="7"/>
      <c r="S168" s="7"/>
    </row>
    <row r="169" spans="1:19" ht="12.75">
      <c r="A169">
        <f t="shared" si="10"/>
        <v>158</v>
      </c>
      <c r="B169" s="118" t="s">
        <v>423</v>
      </c>
      <c r="C169" s="10" t="s">
        <v>146</v>
      </c>
      <c r="D169" s="10" t="s">
        <v>424</v>
      </c>
      <c r="E169" s="10">
        <v>1985</v>
      </c>
      <c r="F169" s="50">
        <v>207</v>
      </c>
      <c r="G169" s="26">
        <v>63.2</v>
      </c>
      <c r="H169" s="21" t="s">
        <v>80</v>
      </c>
      <c r="I169" s="56"/>
      <c r="J169" s="7">
        <f t="shared" si="9"/>
        <v>33</v>
      </c>
      <c r="K169" s="7">
        <v>2018</v>
      </c>
      <c r="L169" s="7"/>
      <c r="M169" s="7"/>
      <c r="N169" s="7"/>
      <c r="O169" s="39"/>
      <c r="P169" s="23"/>
      <c r="Q169" s="20"/>
      <c r="R169" s="7"/>
      <c r="S169" s="7"/>
    </row>
    <row r="170" spans="1:19" ht="12.75">
      <c r="A170">
        <f t="shared" si="10"/>
        <v>159</v>
      </c>
      <c r="B170" s="118" t="s">
        <v>425</v>
      </c>
      <c r="C170" s="10" t="s">
        <v>300</v>
      </c>
      <c r="D170" s="10" t="s">
        <v>426</v>
      </c>
      <c r="E170" s="10">
        <v>1998</v>
      </c>
      <c r="F170" s="50">
        <v>203</v>
      </c>
      <c r="G170" s="26">
        <v>62</v>
      </c>
      <c r="H170" s="21" t="s">
        <v>80</v>
      </c>
      <c r="I170" s="73">
        <v>11</v>
      </c>
      <c r="J170" s="7">
        <f t="shared" si="9"/>
        <v>20</v>
      </c>
      <c r="K170" s="7">
        <v>2018</v>
      </c>
      <c r="L170" s="7"/>
      <c r="M170" s="7"/>
      <c r="N170" s="7"/>
      <c r="O170" s="39"/>
      <c r="P170" s="23"/>
      <c r="Q170" s="20"/>
      <c r="R170" s="7"/>
      <c r="S170" s="7"/>
    </row>
    <row r="171" spans="1:19" ht="12.75">
      <c r="A171">
        <f t="shared" si="10"/>
        <v>160</v>
      </c>
      <c r="B171" s="81">
        <v>43653</v>
      </c>
      <c r="C171" s="10" t="s">
        <v>438</v>
      </c>
      <c r="D171" s="10" t="s">
        <v>437</v>
      </c>
      <c r="E171" s="10">
        <v>2002</v>
      </c>
      <c r="F171" s="50">
        <f>G171*3.28</f>
        <v>201.06399999999996</v>
      </c>
      <c r="G171" s="26">
        <v>61.3</v>
      </c>
      <c r="H171" s="21" t="s">
        <v>130</v>
      </c>
      <c r="I171" s="74"/>
      <c r="J171" s="7">
        <f t="shared" si="9"/>
        <v>17</v>
      </c>
      <c r="K171" s="7">
        <v>2019</v>
      </c>
      <c r="L171" s="7"/>
      <c r="M171" s="7"/>
      <c r="N171" s="7"/>
      <c r="O171" s="39"/>
      <c r="P171" s="23"/>
      <c r="Q171" s="20"/>
      <c r="R171" s="7"/>
      <c r="S171" s="7"/>
    </row>
    <row r="172" spans="1:23" ht="12.75">
      <c r="A172">
        <f t="shared" si="10"/>
        <v>161</v>
      </c>
      <c r="B172" s="81">
        <v>43667</v>
      </c>
      <c r="C172" s="10" t="s">
        <v>435</v>
      </c>
      <c r="D172" s="10" t="s">
        <v>436</v>
      </c>
      <c r="E172" s="10">
        <v>2000</v>
      </c>
      <c r="F172" s="50">
        <v>206</v>
      </c>
      <c r="G172" s="26">
        <v>62.8</v>
      </c>
      <c r="H172" s="21" t="s">
        <v>106</v>
      </c>
      <c r="I172" s="73">
        <v>2</v>
      </c>
      <c r="J172" s="7">
        <f t="shared" si="9"/>
        <v>19</v>
      </c>
      <c r="K172" s="7">
        <v>2019</v>
      </c>
      <c r="L172" s="7"/>
      <c r="M172" s="7"/>
      <c r="N172" s="41"/>
      <c r="O172" s="99"/>
      <c r="P172" s="41"/>
      <c r="Q172" s="41"/>
      <c r="R172" s="41"/>
      <c r="S172" s="48"/>
      <c r="T172" s="42"/>
      <c r="U172" s="43"/>
      <c r="V172" s="79"/>
      <c r="W172" s="41"/>
    </row>
    <row r="173" spans="1:23" ht="12.75">
      <c r="A173">
        <f t="shared" si="10"/>
        <v>162</v>
      </c>
      <c r="B173" s="81">
        <v>44009</v>
      </c>
      <c r="C173" s="10" t="s">
        <v>265</v>
      </c>
      <c r="D173" s="10" t="s">
        <v>440</v>
      </c>
      <c r="E173" s="10">
        <v>2002</v>
      </c>
      <c r="F173" s="50">
        <v>201</v>
      </c>
      <c r="G173" s="26">
        <v>61.2</v>
      </c>
      <c r="H173" s="21" t="s">
        <v>80</v>
      </c>
      <c r="I173" s="73"/>
      <c r="J173" s="7">
        <f t="shared" si="9"/>
        <v>18</v>
      </c>
      <c r="K173" s="7">
        <v>2020</v>
      </c>
      <c r="L173" s="7"/>
      <c r="M173" s="7"/>
      <c r="N173" s="41"/>
      <c r="O173" s="82"/>
      <c r="P173" s="41"/>
      <c r="Q173" s="41"/>
      <c r="R173" s="41"/>
      <c r="S173" s="48"/>
      <c r="T173" s="42"/>
      <c r="U173" s="43"/>
      <c r="V173" s="79"/>
      <c r="W173" s="41"/>
    </row>
    <row r="174" spans="1:23" ht="12.75">
      <c r="A174">
        <f t="shared" si="10"/>
        <v>163</v>
      </c>
      <c r="B174" s="118" t="s">
        <v>450</v>
      </c>
      <c r="C174" s="10" t="s">
        <v>109</v>
      </c>
      <c r="D174" s="10" t="s">
        <v>452</v>
      </c>
      <c r="E174" s="10">
        <v>2000</v>
      </c>
      <c r="F174" s="50">
        <v>201</v>
      </c>
      <c r="G174" s="26">
        <v>61.4</v>
      </c>
      <c r="H174" s="21" t="s">
        <v>92</v>
      </c>
      <c r="I174" s="74"/>
      <c r="J174" s="7">
        <v>19</v>
      </c>
      <c r="K174" s="7">
        <v>2020</v>
      </c>
      <c r="L174" s="7"/>
      <c r="M174" s="7"/>
      <c r="N174" s="41"/>
      <c r="O174" s="82"/>
      <c r="P174" s="41"/>
      <c r="Q174" s="41"/>
      <c r="R174" s="41"/>
      <c r="S174" s="48"/>
      <c r="T174" s="42"/>
      <c r="U174" s="43"/>
      <c r="V174" s="79"/>
      <c r="W174" s="41"/>
    </row>
    <row r="175" spans="1:22" ht="12.75">
      <c r="A175">
        <f t="shared" si="10"/>
        <v>164</v>
      </c>
      <c r="B175" s="118" t="s">
        <v>454</v>
      </c>
      <c r="C175" s="10" t="s">
        <v>453</v>
      </c>
      <c r="D175" s="10" t="s">
        <v>105</v>
      </c>
      <c r="E175" s="10">
        <v>1996</v>
      </c>
      <c r="F175" s="50">
        <v>201</v>
      </c>
      <c r="G175" s="26">
        <v>61.4</v>
      </c>
      <c r="H175" s="21" t="s">
        <v>106</v>
      </c>
      <c r="I175" s="106"/>
      <c r="J175" s="7">
        <f>K175-E175</f>
        <v>24</v>
      </c>
      <c r="K175" s="7">
        <v>2020</v>
      </c>
      <c r="L175" s="7"/>
      <c r="M175" s="7"/>
      <c r="N175" s="7"/>
      <c r="O175" s="39"/>
      <c r="P175" s="23"/>
      <c r="Q175" s="20"/>
      <c r="R175" s="7"/>
      <c r="S175" s="7"/>
      <c r="T175" s="7"/>
      <c r="U175" s="7"/>
      <c r="V175" s="7"/>
    </row>
    <row r="176" spans="1:19" ht="12.75">
      <c r="A176">
        <f t="shared" si="10"/>
        <v>165</v>
      </c>
      <c r="B176" s="84" t="s">
        <v>465</v>
      </c>
      <c r="C176" s="10" t="s">
        <v>468</v>
      </c>
      <c r="D176" s="10" t="s">
        <v>469</v>
      </c>
      <c r="E176" s="10">
        <v>2001</v>
      </c>
      <c r="F176" s="50">
        <v>202</v>
      </c>
      <c r="G176" s="26">
        <v>61.6</v>
      </c>
      <c r="H176" s="21" t="s">
        <v>80</v>
      </c>
      <c r="I176" s="79"/>
      <c r="J176" s="7">
        <f>K176-E176</f>
        <v>19</v>
      </c>
      <c r="K176" s="7">
        <v>2020</v>
      </c>
      <c r="L176" s="7"/>
      <c r="M176" s="7"/>
      <c r="N176" s="7"/>
      <c r="O176" s="39"/>
      <c r="P176" s="23"/>
      <c r="Q176" s="20"/>
      <c r="R176" s="7"/>
      <c r="S176" s="7"/>
    </row>
    <row r="177" spans="1:19" ht="12.75">
      <c r="A177">
        <f t="shared" si="10"/>
        <v>166</v>
      </c>
      <c r="B177" s="84" t="s">
        <v>465</v>
      </c>
      <c r="C177" s="10" t="s">
        <v>467</v>
      </c>
      <c r="D177" s="10" t="s">
        <v>426</v>
      </c>
      <c r="E177" s="10">
        <v>2001</v>
      </c>
      <c r="F177" s="50">
        <v>203</v>
      </c>
      <c r="G177" s="26">
        <v>61.9</v>
      </c>
      <c r="H177" s="21" t="s">
        <v>80</v>
      </c>
      <c r="I177" s="79"/>
      <c r="J177" s="7">
        <f>K177-E177</f>
        <v>19</v>
      </c>
      <c r="K177" s="7">
        <v>2020</v>
      </c>
      <c r="L177" s="7"/>
      <c r="M177" s="7"/>
      <c r="N177" s="7"/>
      <c r="O177" s="39"/>
      <c r="P177" s="23"/>
      <c r="Q177" s="20"/>
      <c r="R177" s="7"/>
      <c r="S177" s="7"/>
    </row>
    <row r="178" spans="1:19" ht="12.75">
      <c r="A178">
        <f t="shared" si="10"/>
        <v>167</v>
      </c>
      <c r="B178" s="84" t="s">
        <v>465</v>
      </c>
      <c r="C178" s="10" t="s">
        <v>308</v>
      </c>
      <c r="D178" s="10" t="s">
        <v>470</v>
      </c>
      <c r="E178" s="10">
        <v>2002</v>
      </c>
      <c r="F178" s="50">
        <f>G178*3.28</f>
        <v>200.07999999999998</v>
      </c>
      <c r="G178" s="26">
        <v>61</v>
      </c>
      <c r="H178" s="21" t="s">
        <v>155</v>
      </c>
      <c r="I178" s="73">
        <v>6</v>
      </c>
      <c r="J178" s="7">
        <f>K178-E178</f>
        <v>18</v>
      </c>
      <c r="K178" s="7">
        <v>2020</v>
      </c>
      <c r="L178" s="7"/>
      <c r="M178" s="7"/>
      <c r="N178" s="7"/>
      <c r="O178" s="39"/>
      <c r="P178" s="23"/>
      <c r="Q178" s="20"/>
      <c r="R178" s="7"/>
      <c r="S178" s="7"/>
    </row>
    <row r="179" spans="1:19" ht="12.75">
      <c r="A179">
        <f>A178+1</f>
        <v>168</v>
      </c>
      <c r="B179" s="84" t="s">
        <v>500</v>
      </c>
      <c r="C179" s="168" t="s">
        <v>495</v>
      </c>
      <c r="D179" s="168" t="s">
        <v>496</v>
      </c>
      <c r="E179" s="168">
        <v>1995</v>
      </c>
      <c r="F179" s="170">
        <f>G179*3.28</f>
        <v>203.688</v>
      </c>
      <c r="G179" s="171">
        <v>62.1</v>
      </c>
      <c r="H179" s="169" t="s">
        <v>79</v>
      </c>
      <c r="I179" s="136"/>
      <c r="J179" s="7">
        <v>25</v>
      </c>
      <c r="K179" s="7">
        <v>2021</v>
      </c>
      <c r="L179" s="7"/>
      <c r="M179" s="7"/>
      <c r="N179" s="7"/>
      <c r="O179" s="39"/>
      <c r="P179" s="23"/>
      <c r="Q179" s="20"/>
      <c r="R179" s="7"/>
      <c r="S179" s="7"/>
    </row>
    <row r="180" spans="1:19" ht="12.75">
      <c r="A180">
        <f>A179+1</f>
        <v>169</v>
      </c>
      <c r="B180" s="84" t="s">
        <v>501</v>
      </c>
      <c r="C180" s="168" t="s">
        <v>502</v>
      </c>
      <c r="D180" s="168" t="s">
        <v>503</v>
      </c>
      <c r="E180" s="168">
        <v>2000</v>
      </c>
      <c r="F180" s="170">
        <f>G180*3.28</f>
        <v>199.52239999999998</v>
      </c>
      <c r="G180" s="171">
        <v>60.83</v>
      </c>
      <c r="H180" s="169" t="s">
        <v>201</v>
      </c>
      <c r="I180" s="136"/>
      <c r="J180" s="7">
        <f>K180-E180</f>
        <v>21</v>
      </c>
      <c r="K180" s="7">
        <v>2021</v>
      </c>
      <c r="L180" s="7"/>
      <c r="M180" s="7"/>
      <c r="N180" s="7"/>
      <c r="O180" s="39"/>
      <c r="P180" s="23"/>
      <c r="Q180" s="20"/>
      <c r="R180" s="7"/>
      <c r="S180" s="7"/>
    </row>
    <row r="181" spans="1:19" ht="12.75">
      <c r="A181">
        <f>A180+1</f>
        <v>170</v>
      </c>
      <c r="B181" s="84" t="s">
        <v>521</v>
      </c>
      <c r="C181" s="168" t="s">
        <v>520</v>
      </c>
      <c r="D181" s="168" t="s">
        <v>436</v>
      </c>
      <c r="E181" s="168">
        <v>2003</v>
      </c>
      <c r="F181" s="170">
        <f>G181*3.28</f>
        <v>211.232</v>
      </c>
      <c r="G181" s="171">
        <v>64.4</v>
      </c>
      <c r="H181" s="169" t="s">
        <v>106</v>
      </c>
      <c r="I181" s="136"/>
      <c r="J181" s="7">
        <f>K181-E181</f>
        <v>18</v>
      </c>
      <c r="K181" s="7">
        <v>2021</v>
      </c>
      <c r="L181" s="7"/>
      <c r="M181" s="7"/>
      <c r="N181" s="7"/>
      <c r="O181" s="39"/>
      <c r="P181" s="23"/>
      <c r="Q181" s="20"/>
      <c r="R181" s="7"/>
      <c r="S181" s="7"/>
    </row>
    <row r="182" spans="1:19" ht="12.75">
      <c r="A182">
        <f>A181+1</f>
        <v>171</v>
      </c>
      <c r="B182" s="84" t="s">
        <v>598</v>
      </c>
      <c r="C182" s="167" t="s">
        <v>600</v>
      </c>
      <c r="D182" s="167" t="s">
        <v>562</v>
      </c>
      <c r="E182" s="168">
        <v>1992</v>
      </c>
      <c r="F182" s="170">
        <v>202</v>
      </c>
      <c r="G182" s="171">
        <v>61.5</v>
      </c>
      <c r="H182" s="169" t="s">
        <v>6</v>
      </c>
      <c r="I182" s="136">
        <v>4</v>
      </c>
      <c r="J182" s="7">
        <v>29</v>
      </c>
      <c r="K182" s="7">
        <v>2021</v>
      </c>
      <c r="L182" s="7"/>
      <c r="M182" s="7"/>
      <c r="N182" s="7"/>
      <c r="O182" s="39"/>
      <c r="P182" s="23"/>
      <c r="Q182" s="20"/>
      <c r="R182" s="7"/>
      <c r="S182" s="7"/>
    </row>
    <row r="183" spans="1:19" ht="12.75">
      <c r="A183">
        <f>A182+1</f>
        <v>172</v>
      </c>
      <c r="B183" s="84" t="s">
        <v>602</v>
      </c>
      <c r="C183" s="153" t="s">
        <v>603</v>
      </c>
      <c r="D183" s="153" t="s">
        <v>604</v>
      </c>
      <c r="E183" s="67">
        <v>2004</v>
      </c>
      <c r="F183" s="126">
        <f>G183*3.28</f>
        <v>207.62399999999997</v>
      </c>
      <c r="G183" s="69">
        <v>63.3</v>
      </c>
      <c r="H183" s="70" t="s">
        <v>201</v>
      </c>
      <c r="I183" s="135">
        <v>1</v>
      </c>
      <c r="J183" s="7">
        <v>18</v>
      </c>
      <c r="K183" s="7">
        <v>2022</v>
      </c>
      <c r="L183" s="7"/>
      <c r="M183" s="7"/>
      <c r="N183" s="7"/>
      <c r="O183" s="39"/>
      <c r="P183" s="23"/>
      <c r="Q183" s="20"/>
      <c r="R183" s="7"/>
      <c r="S183" s="7"/>
    </row>
    <row r="184" spans="1:14" ht="12.75">
      <c r="A184" s="201" t="s">
        <v>498</v>
      </c>
      <c r="B184" s="201"/>
      <c r="C184" s="201"/>
      <c r="D184" s="201"/>
      <c r="E184" s="201"/>
      <c r="F184" s="201"/>
      <c r="G184" s="201"/>
      <c r="H184" s="201"/>
      <c r="I184" s="151">
        <f>SUM(I9:I183)</f>
        <v>172</v>
      </c>
      <c r="M184" s="7"/>
      <c r="N184" s="7"/>
    </row>
    <row r="185" spans="1:14" ht="12.75">
      <c r="A185" s="72" t="s">
        <v>418</v>
      </c>
      <c r="B185" s="72"/>
      <c r="I185" s="3"/>
      <c r="M185" s="7"/>
      <c r="N185" s="7"/>
    </row>
    <row r="186" spans="1:14" ht="12.75">
      <c r="A186" s="140" t="s">
        <v>504</v>
      </c>
      <c r="B186" s="86"/>
      <c r="C186" s="140"/>
      <c r="D186" s="140"/>
      <c r="E186" s="139"/>
      <c r="F186" s="139"/>
      <c r="G186" s="139"/>
      <c r="H186" s="139"/>
      <c r="I186" s="141"/>
      <c r="J186" s="141"/>
      <c r="K186" s="86"/>
      <c r="L186" s="86"/>
      <c r="M186" s="7"/>
      <c r="N186" s="7"/>
    </row>
    <row r="187" spans="3:14" ht="12.75">
      <c r="C187" s="46"/>
      <c r="D187" s="46"/>
      <c r="E187" s="46"/>
      <c r="F187" s="47"/>
      <c r="M187" s="7"/>
      <c r="N187" s="7"/>
    </row>
    <row r="188" spans="1:14" ht="12.75">
      <c r="A188" s="122" t="s">
        <v>599</v>
      </c>
      <c r="B188" s="160"/>
      <c r="C188" s="122"/>
      <c r="M188" s="7"/>
      <c r="N188" s="7"/>
    </row>
    <row r="189" spans="13:14" ht="12.75">
      <c r="M189" s="7"/>
      <c r="N189" s="7"/>
    </row>
    <row r="190" spans="13:14" ht="12.75">
      <c r="M190" s="7"/>
      <c r="N190" s="7"/>
    </row>
    <row r="191" spans="2:8" ht="12.75">
      <c r="B191" s="51"/>
      <c r="C191" s="51"/>
      <c r="D191" s="51"/>
      <c r="E191" s="51"/>
      <c r="F191" s="51"/>
      <c r="G191" s="51"/>
      <c r="H191" s="51"/>
    </row>
  </sheetData>
  <sheetProtection/>
  <mergeCells count="9">
    <mergeCell ref="A5:K6"/>
    <mergeCell ref="A1:K2"/>
    <mergeCell ref="A4:K4"/>
    <mergeCell ref="A184:H184"/>
    <mergeCell ref="C7:E7"/>
    <mergeCell ref="F7:G7"/>
    <mergeCell ref="A12:K12"/>
    <mergeCell ref="A15:K15"/>
    <mergeCell ref="A108:H108"/>
  </mergeCells>
  <printOptions gridLines="1"/>
  <pageMargins left="0.75" right="0.75" top="1" bottom="1" header="0.5" footer="0.5"/>
  <pageSetup fitToHeight="3" fitToWidth="1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140625" style="0" customWidth="1"/>
    <col min="2" max="2" width="14.00390625" style="0" bestFit="1" customWidth="1"/>
    <col min="3" max="3" width="10.28125" style="0" customWidth="1"/>
    <col min="4" max="4" width="9.7109375" style="0" customWidth="1"/>
    <col min="5" max="5" width="5.8515625" style="0" customWidth="1"/>
    <col min="6" max="6" width="6.00390625" style="0" customWidth="1"/>
    <col min="7" max="7" width="17.140625" style="0" customWidth="1"/>
    <col min="8" max="8" width="12.8515625" style="0" customWidth="1"/>
    <col min="10" max="10" width="7.7109375" style="0" customWidth="1"/>
    <col min="11" max="11" width="9.57421875" style="0" customWidth="1"/>
  </cols>
  <sheetData>
    <row r="1" spans="2:13" ht="12.75" customHeight="1">
      <c r="B1" s="199" t="s">
        <v>472</v>
      </c>
      <c r="C1" s="199"/>
      <c r="D1" s="199"/>
      <c r="E1" s="199"/>
      <c r="F1" s="199"/>
      <c r="G1" s="199"/>
      <c r="H1" s="199"/>
      <c r="I1" s="199"/>
      <c r="J1" s="199"/>
      <c r="K1" s="199"/>
      <c r="L1" s="16"/>
      <c r="M1" s="15"/>
    </row>
    <row r="2" spans="2:13" ht="12.7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6"/>
      <c r="M2" s="15"/>
    </row>
    <row r="3" spans="2:12" ht="12.75" customHeight="1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6"/>
    </row>
    <row r="4" spans="2:11" ht="12.75">
      <c r="B4" s="212" t="s">
        <v>620</v>
      </c>
      <c r="C4" s="212"/>
      <c r="D4" s="212"/>
      <c r="E4" s="212"/>
      <c r="F4" s="212"/>
      <c r="G4" s="212"/>
      <c r="H4" s="212"/>
      <c r="I4" s="212"/>
      <c r="J4" s="212"/>
      <c r="K4" s="212"/>
    </row>
    <row r="5" spans="2:11" ht="12.75"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2:11" ht="20.25">
      <c r="B6" s="212" t="str">
        <f>Chronological!A5</f>
        <v>As of September 11, 2022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1:11" ht="18">
      <c r="A7" s="102" t="s">
        <v>404</v>
      </c>
      <c r="B7" s="64" t="s">
        <v>69</v>
      </c>
      <c r="C7" s="198" t="s">
        <v>406</v>
      </c>
      <c r="D7" s="198"/>
      <c r="E7" s="198" t="s">
        <v>357</v>
      </c>
      <c r="F7" s="198"/>
      <c r="G7" s="198" t="s">
        <v>351</v>
      </c>
      <c r="H7" s="198"/>
      <c r="I7" s="198"/>
      <c r="J7" s="198"/>
      <c r="K7" s="14" t="s">
        <v>330</v>
      </c>
    </row>
    <row r="8" spans="3:10" ht="12.75">
      <c r="C8" s="5" t="s">
        <v>70</v>
      </c>
      <c r="D8" s="5" t="s">
        <v>71</v>
      </c>
      <c r="E8" s="5" t="s">
        <v>72</v>
      </c>
      <c r="F8" s="5" t="s">
        <v>350</v>
      </c>
      <c r="G8" s="55" t="s">
        <v>356</v>
      </c>
      <c r="H8" s="5" t="s">
        <v>73</v>
      </c>
      <c r="I8" s="5" t="s">
        <v>352</v>
      </c>
      <c r="J8" s="5" t="s">
        <v>74</v>
      </c>
    </row>
    <row r="9" spans="1:11" ht="12.75">
      <c r="A9">
        <v>1</v>
      </c>
      <c r="B9" s="1">
        <v>36373</v>
      </c>
      <c r="C9" t="s">
        <v>31</v>
      </c>
      <c r="D9" t="s">
        <v>32</v>
      </c>
      <c r="E9" s="65">
        <f>F9*3.28</f>
        <v>230.58399999999997</v>
      </c>
      <c r="F9" s="4">
        <v>70.3</v>
      </c>
      <c r="G9" t="s">
        <v>40</v>
      </c>
      <c r="H9" t="s">
        <v>41</v>
      </c>
      <c r="I9" s="2" t="s">
        <v>353</v>
      </c>
      <c r="J9" s="2" t="s">
        <v>349</v>
      </c>
      <c r="K9" s="2" t="s">
        <v>122</v>
      </c>
    </row>
    <row r="10" spans="1:11" ht="12.75">
      <c r="A10">
        <f>A9+1</f>
        <v>2</v>
      </c>
      <c r="B10" s="1">
        <v>36404</v>
      </c>
      <c r="C10" t="s">
        <v>456</v>
      </c>
      <c r="D10" t="s">
        <v>90</v>
      </c>
      <c r="E10" s="65">
        <v>230</v>
      </c>
      <c r="F10" s="4">
        <v>70.1</v>
      </c>
      <c r="G10" t="s">
        <v>46</v>
      </c>
      <c r="I10" s="2"/>
      <c r="J10" s="2" t="s">
        <v>80</v>
      </c>
      <c r="K10" s="2" t="s">
        <v>80</v>
      </c>
    </row>
    <row r="11" spans="1:11" ht="12.75">
      <c r="A11">
        <f aca="true" t="shared" si="0" ref="A11:A24">A10+1</f>
        <v>3</v>
      </c>
      <c r="B11" s="1">
        <v>36800</v>
      </c>
      <c r="C11" t="s">
        <v>42</v>
      </c>
      <c r="D11" s="44" t="s">
        <v>43</v>
      </c>
      <c r="E11" s="65">
        <f>F11*3.28</f>
        <v>232.552</v>
      </c>
      <c r="F11" s="4">
        <v>70.9</v>
      </c>
      <c r="G11" t="s">
        <v>44</v>
      </c>
      <c r="H11" t="s">
        <v>45</v>
      </c>
      <c r="I11" s="2" t="s">
        <v>346</v>
      </c>
      <c r="J11" s="2" t="s">
        <v>80</v>
      </c>
      <c r="K11" s="2" t="s">
        <v>80</v>
      </c>
    </row>
    <row r="12" spans="1:11" ht="12.75">
      <c r="A12">
        <f t="shared" si="0"/>
        <v>4</v>
      </c>
      <c r="B12" s="1">
        <v>37438</v>
      </c>
      <c r="C12" t="s">
        <v>38</v>
      </c>
      <c r="D12" t="s">
        <v>39</v>
      </c>
      <c r="E12" s="65">
        <f>F12*3.28</f>
        <v>232.88</v>
      </c>
      <c r="F12" s="4">
        <v>71</v>
      </c>
      <c r="G12" t="s">
        <v>46</v>
      </c>
      <c r="H12" t="s">
        <v>47</v>
      </c>
      <c r="I12" s="2" t="s">
        <v>347</v>
      </c>
      <c r="J12" s="2" t="s">
        <v>80</v>
      </c>
      <c r="K12" s="2" t="s">
        <v>80</v>
      </c>
    </row>
    <row r="13" spans="1:11" ht="12.75">
      <c r="A13">
        <f t="shared" si="0"/>
        <v>5</v>
      </c>
      <c r="B13" s="1">
        <v>37439</v>
      </c>
      <c r="C13" t="s">
        <v>233</v>
      </c>
      <c r="D13" t="s">
        <v>227</v>
      </c>
      <c r="E13" s="65">
        <v>232</v>
      </c>
      <c r="F13" s="4">
        <v>70.7</v>
      </c>
      <c r="G13" t="s">
        <v>46</v>
      </c>
      <c r="H13" t="s">
        <v>47</v>
      </c>
      <c r="I13" s="2" t="s">
        <v>347</v>
      </c>
      <c r="J13" s="2" t="s">
        <v>80</v>
      </c>
      <c r="K13" s="91" t="s">
        <v>228</v>
      </c>
    </row>
    <row r="14" spans="1:11" ht="12.75">
      <c r="A14">
        <v>6</v>
      </c>
      <c r="B14" s="1">
        <v>38170</v>
      </c>
      <c r="C14" s="61" t="s">
        <v>186</v>
      </c>
      <c r="D14" s="61" t="s">
        <v>187</v>
      </c>
      <c r="E14" s="65">
        <f>F14*3.28</f>
        <v>231.56799999999996</v>
      </c>
      <c r="F14" s="4">
        <v>70.6</v>
      </c>
      <c r="G14" s="61" t="s">
        <v>628</v>
      </c>
      <c r="I14" s="2"/>
      <c r="J14" s="91" t="s">
        <v>349</v>
      </c>
      <c r="K14" s="91" t="s">
        <v>6</v>
      </c>
    </row>
    <row r="15" spans="1:11" ht="12.75">
      <c r="A15">
        <f t="shared" si="0"/>
        <v>7</v>
      </c>
      <c r="B15" s="3">
        <v>2009</v>
      </c>
      <c r="C15" t="s">
        <v>457</v>
      </c>
      <c r="D15" s="7" t="s">
        <v>60</v>
      </c>
      <c r="E15" s="65">
        <f>F15*3.28</f>
        <v>230.58399999999997</v>
      </c>
      <c r="F15" s="4">
        <v>70.3</v>
      </c>
      <c r="I15" s="2"/>
      <c r="J15" s="2"/>
      <c r="K15" s="2" t="s">
        <v>122</v>
      </c>
    </row>
    <row r="16" spans="1:15" ht="15">
      <c r="A16">
        <f t="shared" si="0"/>
        <v>8</v>
      </c>
      <c r="B16" s="3">
        <v>2009</v>
      </c>
      <c r="C16" s="7" t="s">
        <v>458</v>
      </c>
      <c r="D16" s="7" t="s">
        <v>131</v>
      </c>
      <c r="E16" s="65">
        <f>F16*3.28</f>
        <v>232.224</v>
      </c>
      <c r="F16" s="4">
        <v>70.8</v>
      </c>
      <c r="I16" s="2"/>
      <c r="J16" s="2"/>
      <c r="K16" s="20" t="s">
        <v>79</v>
      </c>
      <c r="O16" s="63"/>
    </row>
    <row r="17" spans="1:11" ht="12.75">
      <c r="A17">
        <f t="shared" si="0"/>
        <v>9</v>
      </c>
      <c r="B17" s="38">
        <v>37895</v>
      </c>
      <c r="C17" s="7" t="s">
        <v>132</v>
      </c>
      <c r="D17" s="7" t="s">
        <v>133</v>
      </c>
      <c r="E17" s="65">
        <f>F17*3.28</f>
        <v>229.6</v>
      </c>
      <c r="F17" s="4">
        <v>70</v>
      </c>
      <c r="G17" s="7"/>
      <c r="H17" s="7"/>
      <c r="I17" s="20"/>
      <c r="J17" s="20"/>
      <c r="K17" s="2" t="s">
        <v>80</v>
      </c>
    </row>
    <row r="18" spans="1:11" ht="12.75">
      <c r="A18">
        <f t="shared" si="0"/>
        <v>10</v>
      </c>
      <c r="B18" s="107">
        <v>2003</v>
      </c>
      <c r="C18" s="7" t="s">
        <v>457</v>
      </c>
      <c r="D18" s="7" t="s">
        <v>175</v>
      </c>
      <c r="E18" s="65">
        <f>F18*3.28</f>
        <v>230.912</v>
      </c>
      <c r="F18" s="4">
        <v>70.4</v>
      </c>
      <c r="G18" s="7"/>
      <c r="I18" s="20"/>
      <c r="J18" s="20"/>
      <c r="K18" s="2" t="s">
        <v>80</v>
      </c>
    </row>
    <row r="19" spans="1:11" ht="12.75">
      <c r="A19">
        <f t="shared" si="0"/>
        <v>11</v>
      </c>
      <c r="B19" s="3">
        <v>2008</v>
      </c>
      <c r="C19" t="s">
        <v>84</v>
      </c>
      <c r="D19" s="7" t="s">
        <v>85</v>
      </c>
      <c r="E19" s="65">
        <v>234</v>
      </c>
      <c r="F19" s="4">
        <v>71.4</v>
      </c>
      <c r="G19" t="s">
        <v>473</v>
      </c>
      <c r="I19" s="2"/>
      <c r="J19" s="2"/>
      <c r="K19" s="2" t="s">
        <v>80</v>
      </c>
    </row>
    <row r="20" spans="1:13" ht="12.75">
      <c r="A20">
        <f t="shared" si="0"/>
        <v>12</v>
      </c>
      <c r="B20" s="101">
        <v>41760</v>
      </c>
      <c r="C20" t="s">
        <v>99</v>
      </c>
      <c r="D20" s="7" t="s">
        <v>459</v>
      </c>
      <c r="E20" s="65">
        <f>F20*3.28</f>
        <v>235.832</v>
      </c>
      <c r="F20" s="4">
        <v>71.9</v>
      </c>
      <c r="G20" t="s">
        <v>57</v>
      </c>
      <c r="H20" t="s">
        <v>58</v>
      </c>
      <c r="I20" s="2" t="s">
        <v>343</v>
      </c>
      <c r="J20" s="2" t="s">
        <v>80</v>
      </c>
      <c r="K20" s="20" t="s">
        <v>100</v>
      </c>
      <c r="M20" s="110"/>
    </row>
    <row r="21" spans="1:11" ht="12.75">
      <c r="A21">
        <f t="shared" si="0"/>
        <v>13</v>
      </c>
      <c r="B21" s="101">
        <v>43653</v>
      </c>
      <c r="C21" t="s">
        <v>68</v>
      </c>
      <c r="D21" s="7" t="s">
        <v>88</v>
      </c>
      <c r="E21" s="65">
        <f>F21*3.28</f>
        <v>229.6</v>
      </c>
      <c r="F21" s="4">
        <v>70</v>
      </c>
      <c r="G21" t="s">
        <v>460</v>
      </c>
      <c r="H21" s="7" t="s">
        <v>217</v>
      </c>
      <c r="I21" s="2" t="s">
        <v>474</v>
      </c>
      <c r="J21" s="2" t="s">
        <v>80</v>
      </c>
      <c r="K21" s="2" t="s">
        <v>80</v>
      </c>
    </row>
    <row r="22" spans="1:11" ht="12.75">
      <c r="A22">
        <f t="shared" si="0"/>
        <v>14</v>
      </c>
      <c r="B22" s="101">
        <v>44127</v>
      </c>
      <c r="C22" t="s">
        <v>81</v>
      </c>
      <c r="D22" s="7" t="s">
        <v>82</v>
      </c>
      <c r="E22" s="2">
        <v>233</v>
      </c>
      <c r="F22" s="4">
        <v>71.1</v>
      </c>
      <c r="G22" t="s">
        <v>471</v>
      </c>
      <c r="H22" t="s">
        <v>54</v>
      </c>
      <c r="I22" s="2" t="s">
        <v>343</v>
      </c>
      <c r="J22" s="2" t="s">
        <v>80</v>
      </c>
      <c r="K22" s="2" t="s">
        <v>296</v>
      </c>
    </row>
    <row r="23" spans="1:11" ht="12.75">
      <c r="A23">
        <f t="shared" si="0"/>
        <v>15</v>
      </c>
      <c r="B23" s="101">
        <v>44127</v>
      </c>
      <c r="C23" t="s">
        <v>75</v>
      </c>
      <c r="D23" s="7" t="s">
        <v>76</v>
      </c>
      <c r="E23" s="65">
        <v>231</v>
      </c>
      <c r="F23" s="4">
        <v>70.4</v>
      </c>
      <c r="G23" t="s">
        <v>471</v>
      </c>
      <c r="H23" t="s">
        <v>54</v>
      </c>
      <c r="I23" s="2" t="s">
        <v>343</v>
      </c>
      <c r="J23" s="2" t="s">
        <v>80</v>
      </c>
      <c r="K23" s="20" t="s">
        <v>79</v>
      </c>
    </row>
    <row r="24" spans="1:11" ht="12.75">
      <c r="A24">
        <f t="shared" si="0"/>
        <v>16</v>
      </c>
      <c r="B24" s="101">
        <v>44444</v>
      </c>
      <c r="C24" t="s">
        <v>65</v>
      </c>
      <c r="D24" s="7" t="s">
        <v>32</v>
      </c>
      <c r="E24" s="65">
        <f>F24*3.28</f>
        <v>229.6</v>
      </c>
      <c r="F24" s="4">
        <v>70</v>
      </c>
      <c r="G24" t="s">
        <v>525</v>
      </c>
      <c r="H24" t="s">
        <v>54</v>
      </c>
      <c r="I24" s="2" t="s">
        <v>343</v>
      </c>
      <c r="J24" s="2" t="s">
        <v>80</v>
      </c>
      <c r="K24" s="20" t="s">
        <v>122</v>
      </c>
    </row>
    <row r="25" spans="2:11" ht="18">
      <c r="B25" s="214" t="s">
        <v>443</v>
      </c>
      <c r="C25" s="214"/>
      <c r="D25" s="214"/>
      <c r="E25" s="214"/>
      <c r="F25" s="214"/>
      <c r="G25" s="214"/>
      <c r="H25" s="214"/>
      <c r="I25" s="214"/>
      <c r="J25" s="214"/>
      <c r="K25" s="57">
        <f>A24</f>
        <v>16</v>
      </c>
    </row>
    <row r="27" spans="1:11" ht="12.75">
      <c r="A27" s="108" t="s">
        <v>484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12.75">
      <c r="A28" s="109" t="s">
        <v>485</v>
      </c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ht="12.75">
      <c r="A29" s="108" t="s">
        <v>486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2" spans="2:4" ht="12.75">
      <c r="B32" s="7"/>
      <c r="C32" s="7"/>
      <c r="D32" s="7"/>
    </row>
    <row r="34" spans="2:3" ht="12.75">
      <c r="B34" s="7"/>
      <c r="C34" s="7"/>
    </row>
    <row r="36" ht="23.25">
      <c r="B36" s="103"/>
    </row>
  </sheetData>
  <sheetProtection/>
  <mergeCells count="7">
    <mergeCell ref="B4:K5"/>
    <mergeCell ref="B1:K3"/>
    <mergeCell ref="B25:J25"/>
    <mergeCell ref="G7:J7"/>
    <mergeCell ref="C7:D7"/>
    <mergeCell ref="E7:F7"/>
    <mergeCell ref="B6:K6"/>
  </mergeCells>
  <printOptions gridLines="1"/>
  <pageMargins left="0.75" right="0.75" top="1" bottom="1" header="0.5" footer="0.5"/>
  <pageSetup fitToHeight="1" fitToWidth="1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K24" sqref="K24"/>
    </sheetView>
  </sheetViews>
  <sheetFormatPr defaultColWidth="9.140625" defaultRowHeight="12.75"/>
  <cols>
    <col min="3" max="3" width="9.7109375" style="0" customWidth="1"/>
    <col min="4" max="4" width="5.8515625" style="0" customWidth="1"/>
    <col min="5" max="5" width="6.00390625" style="0" customWidth="1"/>
    <col min="6" max="6" width="16.140625" style="0" customWidth="1"/>
    <col min="7" max="7" width="12.8515625" style="0" customWidth="1"/>
    <col min="9" max="9" width="7.7109375" style="0" customWidth="1"/>
    <col min="10" max="10" width="9.421875" style="0" customWidth="1"/>
  </cols>
  <sheetData>
    <row r="1" spans="1:12" ht="12.75" customHeight="1">
      <c r="A1" s="199" t="s">
        <v>428</v>
      </c>
      <c r="B1" s="199"/>
      <c r="C1" s="199"/>
      <c r="D1" s="199"/>
      <c r="E1" s="199"/>
      <c r="F1" s="199"/>
      <c r="G1" s="199"/>
      <c r="H1" s="199"/>
      <c r="I1" s="199"/>
      <c r="J1" s="199"/>
      <c r="K1" s="16"/>
      <c r="L1" s="15"/>
    </row>
    <row r="2" spans="1:12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6"/>
      <c r="L2" s="15"/>
    </row>
    <row r="3" spans="1:11" ht="12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6"/>
    </row>
    <row r="4" spans="1:10" ht="12.75">
      <c r="A4" s="212" t="s">
        <v>624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2.75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20.25">
      <c r="A6" s="212" t="str">
        <f>Alphabetized!A5</f>
        <v>As of September 11, 2022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0" ht="18">
      <c r="A7" s="64" t="s">
        <v>69</v>
      </c>
      <c r="B7" s="198" t="s">
        <v>406</v>
      </c>
      <c r="C7" s="198"/>
      <c r="D7" s="198" t="s">
        <v>357</v>
      </c>
      <c r="E7" s="198"/>
      <c r="F7" s="198" t="s">
        <v>351</v>
      </c>
      <c r="G7" s="198"/>
      <c r="H7" s="198"/>
      <c r="I7" s="198"/>
      <c r="J7" s="14" t="s">
        <v>330</v>
      </c>
    </row>
    <row r="8" spans="2:9" ht="12.75">
      <c r="B8" s="5" t="s">
        <v>70</v>
      </c>
      <c r="C8" s="5" t="s">
        <v>71</v>
      </c>
      <c r="D8" s="5" t="s">
        <v>72</v>
      </c>
      <c r="E8" s="5" t="s">
        <v>350</v>
      </c>
      <c r="F8" s="55" t="s">
        <v>356</v>
      </c>
      <c r="G8" s="5" t="s">
        <v>73</v>
      </c>
      <c r="H8" s="5" t="s">
        <v>352</v>
      </c>
      <c r="I8" s="5" t="s">
        <v>74</v>
      </c>
    </row>
    <row r="9" spans="1:10" ht="12.75">
      <c r="A9" s="1">
        <v>30376</v>
      </c>
      <c r="B9" t="s">
        <v>0</v>
      </c>
      <c r="C9" s="44" t="s">
        <v>1</v>
      </c>
      <c r="D9" s="65">
        <v>202</v>
      </c>
      <c r="E9" s="4">
        <v>61.5</v>
      </c>
      <c r="F9" t="s">
        <v>2</v>
      </c>
      <c r="G9" t="s">
        <v>7</v>
      </c>
      <c r="H9" s="2" t="s">
        <v>348</v>
      </c>
      <c r="I9" s="2" t="s">
        <v>6</v>
      </c>
      <c r="J9" s="2" t="s">
        <v>6</v>
      </c>
    </row>
    <row r="10" spans="1:10" ht="12.75">
      <c r="A10" s="1">
        <v>31594</v>
      </c>
      <c r="B10" t="s">
        <v>3</v>
      </c>
      <c r="C10" s="44" t="s">
        <v>4</v>
      </c>
      <c r="D10" s="65">
        <f>E10*3.28</f>
        <v>203.03199999999998</v>
      </c>
      <c r="E10" s="4">
        <v>61.9</v>
      </c>
      <c r="F10" t="s">
        <v>9</v>
      </c>
      <c r="G10" t="s">
        <v>8</v>
      </c>
      <c r="H10" s="2" t="s">
        <v>345</v>
      </c>
      <c r="I10" s="2" t="s">
        <v>80</v>
      </c>
      <c r="J10" s="2" t="s">
        <v>79</v>
      </c>
    </row>
    <row r="11" spans="1:10" ht="12.75">
      <c r="A11" s="1">
        <v>32325</v>
      </c>
      <c r="B11" t="s">
        <v>5</v>
      </c>
      <c r="C11" s="44" t="s">
        <v>11</v>
      </c>
      <c r="D11" s="65">
        <f aca="true" t="shared" si="0" ref="D11:D35">E11*3.28</f>
        <v>204.672</v>
      </c>
      <c r="E11" s="4">
        <v>62.4</v>
      </c>
      <c r="F11" t="s">
        <v>413</v>
      </c>
      <c r="G11" t="s">
        <v>10</v>
      </c>
      <c r="H11" s="2" t="s">
        <v>346</v>
      </c>
      <c r="I11" s="2" t="s">
        <v>80</v>
      </c>
      <c r="J11" s="2" t="s">
        <v>80</v>
      </c>
    </row>
    <row r="12" spans="1:10" ht="12.75">
      <c r="A12" s="1">
        <v>33695</v>
      </c>
      <c r="B12" t="s">
        <v>5</v>
      </c>
      <c r="C12" t="s">
        <v>11</v>
      </c>
      <c r="D12" s="65">
        <f t="shared" si="0"/>
        <v>206.31199999999998</v>
      </c>
      <c r="E12" s="4">
        <v>62.9</v>
      </c>
      <c r="F12" t="s">
        <v>12</v>
      </c>
      <c r="G12" t="s">
        <v>13</v>
      </c>
      <c r="H12" s="2" t="s">
        <v>343</v>
      </c>
      <c r="I12" s="2" t="s">
        <v>80</v>
      </c>
      <c r="J12" s="2" t="s">
        <v>80</v>
      </c>
    </row>
    <row r="13" spans="1:10" ht="12.75">
      <c r="A13" s="1">
        <v>33725</v>
      </c>
      <c r="B13" t="s">
        <v>31</v>
      </c>
      <c r="C13" s="44" t="s">
        <v>32</v>
      </c>
      <c r="D13" s="65">
        <f t="shared" si="0"/>
        <v>206.64</v>
      </c>
      <c r="E13" s="4">
        <v>63</v>
      </c>
      <c r="F13" t="s">
        <v>33</v>
      </c>
      <c r="G13" t="s">
        <v>34</v>
      </c>
      <c r="H13" s="2" t="s">
        <v>344</v>
      </c>
      <c r="I13" s="2" t="s">
        <v>80</v>
      </c>
      <c r="J13" s="2" t="s">
        <v>122</v>
      </c>
    </row>
    <row r="14" spans="1:10" ht="12.75">
      <c r="A14" s="1">
        <v>33786</v>
      </c>
      <c r="B14" t="s">
        <v>5</v>
      </c>
      <c r="C14" t="s">
        <v>11</v>
      </c>
      <c r="D14" s="65">
        <f>E14*3.28</f>
        <v>207.62399999999997</v>
      </c>
      <c r="E14" s="4">
        <v>63.3</v>
      </c>
      <c r="F14" t="s">
        <v>35</v>
      </c>
      <c r="G14" t="s">
        <v>10</v>
      </c>
      <c r="H14" s="2" t="s">
        <v>346</v>
      </c>
      <c r="I14" s="2" t="s">
        <v>80</v>
      </c>
      <c r="J14" s="2" t="s">
        <v>80</v>
      </c>
    </row>
    <row r="15" spans="1:10" ht="12.75">
      <c r="A15" s="1">
        <v>34090</v>
      </c>
      <c r="B15" t="s">
        <v>5</v>
      </c>
      <c r="C15" t="s">
        <v>11</v>
      </c>
      <c r="D15" s="65">
        <f>E15*3.28</f>
        <v>211.232</v>
      </c>
      <c r="E15" s="4">
        <v>64.4</v>
      </c>
      <c r="F15" t="s">
        <v>16</v>
      </c>
      <c r="G15" t="s">
        <v>19</v>
      </c>
      <c r="H15" s="2" t="s">
        <v>343</v>
      </c>
      <c r="I15" s="2" t="s">
        <v>80</v>
      </c>
      <c r="J15" s="2" t="s">
        <v>80</v>
      </c>
    </row>
    <row r="16" spans="1:10" ht="12.75">
      <c r="A16" s="1">
        <v>34243</v>
      </c>
      <c r="B16" t="s">
        <v>5</v>
      </c>
      <c r="C16" t="s">
        <v>11</v>
      </c>
      <c r="D16" s="65">
        <f t="shared" si="0"/>
        <v>212.872</v>
      </c>
      <c r="E16" s="4">
        <v>64.9</v>
      </c>
      <c r="F16" t="s">
        <v>17</v>
      </c>
      <c r="G16" t="s">
        <v>18</v>
      </c>
      <c r="H16" s="2" t="s">
        <v>343</v>
      </c>
      <c r="I16" s="2" t="s">
        <v>80</v>
      </c>
      <c r="J16" s="2" t="s">
        <v>80</v>
      </c>
    </row>
    <row r="17" spans="1:10" ht="12.75">
      <c r="A17" s="1">
        <v>34243</v>
      </c>
      <c r="B17" t="s">
        <v>5</v>
      </c>
      <c r="C17" t="s">
        <v>11</v>
      </c>
      <c r="D17" s="65">
        <f t="shared" si="0"/>
        <v>220.08799999999997</v>
      </c>
      <c r="E17" s="4">
        <v>67.1</v>
      </c>
      <c r="F17" t="s">
        <v>17</v>
      </c>
      <c r="G17" t="s">
        <v>18</v>
      </c>
      <c r="H17" s="2" t="s">
        <v>343</v>
      </c>
      <c r="I17" s="2" t="s">
        <v>80</v>
      </c>
      <c r="J17" s="2" t="s">
        <v>80</v>
      </c>
    </row>
    <row r="18" spans="1:10" ht="12.75">
      <c r="A18" s="3">
        <v>1995</v>
      </c>
      <c r="B18" t="s">
        <v>14</v>
      </c>
      <c r="C18" s="44" t="s">
        <v>15</v>
      </c>
      <c r="D18" s="65">
        <f t="shared" si="0"/>
        <v>220.416</v>
      </c>
      <c r="E18" s="4">
        <v>67.2</v>
      </c>
      <c r="F18" t="s">
        <v>20</v>
      </c>
      <c r="G18" t="s">
        <v>19</v>
      </c>
      <c r="H18" s="2" t="s">
        <v>343</v>
      </c>
      <c r="I18" s="2" t="s">
        <v>80</v>
      </c>
      <c r="J18" s="2" t="s">
        <v>6</v>
      </c>
    </row>
    <row r="19" spans="1:10" ht="12.75">
      <c r="A19" s="1">
        <v>35612</v>
      </c>
      <c r="B19" t="s">
        <v>14</v>
      </c>
      <c r="C19" t="s">
        <v>15</v>
      </c>
      <c r="D19" s="65">
        <f t="shared" si="0"/>
        <v>222.384</v>
      </c>
      <c r="E19" s="4">
        <v>67.8</v>
      </c>
      <c r="F19" t="s">
        <v>21</v>
      </c>
      <c r="G19" t="s">
        <v>22</v>
      </c>
      <c r="H19" s="2" t="s">
        <v>23</v>
      </c>
      <c r="I19" s="2" t="s">
        <v>122</v>
      </c>
      <c r="J19" s="2" t="s">
        <v>6</v>
      </c>
    </row>
    <row r="20" spans="1:10" ht="12.75">
      <c r="A20" s="1">
        <v>35674</v>
      </c>
      <c r="B20" t="s">
        <v>25</v>
      </c>
      <c r="C20" s="44" t="s">
        <v>26</v>
      </c>
      <c r="D20" s="65">
        <f t="shared" si="0"/>
        <v>222.384</v>
      </c>
      <c r="E20" s="4">
        <v>67.8</v>
      </c>
      <c r="F20" t="s">
        <v>29</v>
      </c>
      <c r="G20" t="s">
        <v>27</v>
      </c>
      <c r="H20" s="2" t="s">
        <v>28</v>
      </c>
      <c r="I20" s="2" t="s">
        <v>80</v>
      </c>
      <c r="J20" s="2" t="s">
        <v>80</v>
      </c>
    </row>
    <row r="21" spans="1:10" ht="12.75">
      <c r="A21" s="1">
        <v>36281</v>
      </c>
      <c r="B21" t="s">
        <v>14</v>
      </c>
      <c r="C21" t="s">
        <v>15</v>
      </c>
      <c r="D21" s="65">
        <f t="shared" si="0"/>
        <v>224.02399999999997</v>
      </c>
      <c r="E21" s="4">
        <v>68.3</v>
      </c>
      <c r="F21" t="s">
        <v>30</v>
      </c>
      <c r="G21" t="s">
        <v>19</v>
      </c>
      <c r="H21" s="2" t="s">
        <v>343</v>
      </c>
      <c r="I21" s="2" t="s">
        <v>80</v>
      </c>
      <c r="J21" s="2" t="s">
        <v>80</v>
      </c>
    </row>
    <row r="22" spans="1:10" ht="12.75">
      <c r="A22" s="1">
        <v>36312</v>
      </c>
      <c r="B22" t="s">
        <v>31</v>
      </c>
      <c r="C22" t="s">
        <v>32</v>
      </c>
      <c r="D22" s="65">
        <f t="shared" si="0"/>
        <v>224.02399999999997</v>
      </c>
      <c r="E22" s="4">
        <v>68.3</v>
      </c>
      <c r="F22" t="s">
        <v>36</v>
      </c>
      <c r="G22" t="s">
        <v>37</v>
      </c>
      <c r="H22" s="2" t="s">
        <v>51</v>
      </c>
      <c r="I22" s="2" t="s">
        <v>80</v>
      </c>
      <c r="J22" s="2" t="s">
        <v>122</v>
      </c>
    </row>
    <row r="23" spans="1:10" ht="12.75">
      <c r="A23" s="1">
        <v>36312</v>
      </c>
      <c r="B23" t="s">
        <v>38</v>
      </c>
      <c r="C23" s="44" t="s">
        <v>39</v>
      </c>
      <c r="D23" s="65">
        <f t="shared" si="0"/>
        <v>225.33599999999998</v>
      </c>
      <c r="E23" s="4">
        <v>68.7</v>
      </c>
      <c r="F23" t="s">
        <v>36</v>
      </c>
      <c r="G23" t="s">
        <v>37</v>
      </c>
      <c r="H23" s="2" t="s">
        <v>51</v>
      </c>
      <c r="I23" s="2" t="s">
        <v>80</v>
      </c>
      <c r="J23" s="2" t="s">
        <v>80</v>
      </c>
    </row>
    <row r="24" spans="1:10" ht="12.75">
      <c r="A24" s="1">
        <v>36373</v>
      </c>
      <c r="B24" t="s">
        <v>31</v>
      </c>
      <c r="C24" t="s">
        <v>32</v>
      </c>
      <c r="D24" s="65">
        <f t="shared" si="0"/>
        <v>230.58399999999997</v>
      </c>
      <c r="E24" s="4">
        <v>70.3</v>
      </c>
      <c r="F24" t="s">
        <v>40</v>
      </c>
      <c r="G24" t="s">
        <v>41</v>
      </c>
      <c r="H24" s="2" t="s">
        <v>353</v>
      </c>
      <c r="I24" s="2" t="s">
        <v>349</v>
      </c>
      <c r="J24" s="2" t="s">
        <v>122</v>
      </c>
    </row>
    <row r="25" spans="1:10" ht="12.75">
      <c r="A25" s="1">
        <v>36800</v>
      </c>
      <c r="B25" t="s">
        <v>42</v>
      </c>
      <c r="C25" s="44" t="s">
        <v>43</v>
      </c>
      <c r="D25" s="65">
        <f t="shared" si="0"/>
        <v>232.552</v>
      </c>
      <c r="E25" s="4">
        <v>70.9</v>
      </c>
      <c r="F25" t="s">
        <v>44</v>
      </c>
      <c r="G25" t="s">
        <v>45</v>
      </c>
      <c r="H25" s="2" t="s">
        <v>346</v>
      </c>
      <c r="I25" s="2" t="s">
        <v>80</v>
      </c>
      <c r="J25" s="2" t="s">
        <v>80</v>
      </c>
    </row>
    <row r="26" spans="1:10" ht="12.75">
      <c r="A26" s="1">
        <v>37438</v>
      </c>
      <c r="B26" t="s">
        <v>38</v>
      </c>
      <c r="C26" t="s">
        <v>39</v>
      </c>
      <c r="D26" s="65">
        <f t="shared" si="0"/>
        <v>232.88</v>
      </c>
      <c r="E26" s="4">
        <v>71</v>
      </c>
      <c r="F26" t="s">
        <v>46</v>
      </c>
      <c r="G26" t="s">
        <v>47</v>
      </c>
      <c r="H26" s="2" t="s">
        <v>347</v>
      </c>
      <c r="I26" s="2" t="s">
        <v>80</v>
      </c>
      <c r="J26" s="2" t="s">
        <v>80</v>
      </c>
    </row>
    <row r="27" spans="1:10" ht="12.75">
      <c r="A27" s="1">
        <v>37500</v>
      </c>
      <c r="B27" t="s">
        <v>31</v>
      </c>
      <c r="C27" t="s">
        <v>32</v>
      </c>
      <c r="D27" s="65">
        <f t="shared" si="0"/>
        <v>235.176</v>
      </c>
      <c r="E27" s="4">
        <v>71.7</v>
      </c>
      <c r="F27" t="s">
        <v>48</v>
      </c>
      <c r="G27" t="s">
        <v>49</v>
      </c>
      <c r="H27" s="2" t="s">
        <v>343</v>
      </c>
      <c r="I27" s="2" t="s">
        <v>80</v>
      </c>
      <c r="J27" s="2" t="s">
        <v>122</v>
      </c>
    </row>
    <row r="28" spans="1:10" ht="12.75">
      <c r="A28" s="1">
        <v>37438</v>
      </c>
      <c r="B28" t="s">
        <v>42</v>
      </c>
      <c r="C28" s="7" t="s">
        <v>43</v>
      </c>
      <c r="D28" s="65">
        <f t="shared" si="0"/>
        <v>235.832</v>
      </c>
      <c r="E28" s="4">
        <v>71.9</v>
      </c>
      <c r="F28" t="s">
        <v>36</v>
      </c>
      <c r="G28" t="s">
        <v>50</v>
      </c>
      <c r="H28" s="2" t="s">
        <v>51</v>
      </c>
      <c r="I28" s="2" t="s">
        <v>80</v>
      </c>
      <c r="J28" s="2" t="s">
        <v>80</v>
      </c>
    </row>
    <row r="29" spans="1:14" ht="15">
      <c r="A29" s="1">
        <v>38473</v>
      </c>
      <c r="B29" t="s">
        <v>38</v>
      </c>
      <c r="C29" t="s">
        <v>39</v>
      </c>
      <c r="D29" s="65">
        <f t="shared" si="0"/>
        <v>236.16</v>
      </c>
      <c r="E29" s="4">
        <v>72</v>
      </c>
      <c r="F29" t="s">
        <v>52</v>
      </c>
      <c r="G29" t="s">
        <v>19</v>
      </c>
      <c r="H29" s="2" t="s">
        <v>343</v>
      </c>
      <c r="I29" s="2" t="s">
        <v>80</v>
      </c>
      <c r="J29" s="2" t="s">
        <v>80</v>
      </c>
      <c r="N29" s="63"/>
    </row>
    <row r="30" spans="1:10" ht="12.75">
      <c r="A30" s="1">
        <v>38473</v>
      </c>
      <c r="B30" t="s">
        <v>38</v>
      </c>
      <c r="C30" t="s">
        <v>39</v>
      </c>
      <c r="D30" s="65">
        <f t="shared" si="0"/>
        <v>237.79999999999998</v>
      </c>
      <c r="E30" s="4">
        <v>72.5</v>
      </c>
      <c r="F30" t="s">
        <v>33</v>
      </c>
      <c r="G30" t="s">
        <v>34</v>
      </c>
      <c r="H30" s="2" t="s">
        <v>344</v>
      </c>
      <c r="I30" s="2" t="s">
        <v>80</v>
      </c>
      <c r="J30" s="2" t="s">
        <v>80</v>
      </c>
    </row>
    <row r="31" spans="1:10" ht="12.75">
      <c r="A31" s="3">
        <v>2005</v>
      </c>
      <c r="B31" t="s">
        <v>38</v>
      </c>
      <c r="C31" t="s">
        <v>39</v>
      </c>
      <c r="D31" s="65">
        <f t="shared" si="0"/>
        <v>239.44</v>
      </c>
      <c r="E31" s="4">
        <v>73</v>
      </c>
      <c r="F31" t="s">
        <v>53</v>
      </c>
      <c r="G31" t="s">
        <v>54</v>
      </c>
      <c r="H31" s="2" t="s">
        <v>343</v>
      </c>
      <c r="I31" s="2" t="s">
        <v>80</v>
      </c>
      <c r="J31" s="2" t="s">
        <v>80</v>
      </c>
    </row>
    <row r="32" spans="1:10" ht="12.75">
      <c r="A32" s="1">
        <v>39022</v>
      </c>
      <c r="B32" t="s">
        <v>38</v>
      </c>
      <c r="C32" t="s">
        <v>39</v>
      </c>
      <c r="D32" s="65">
        <f t="shared" si="0"/>
        <v>243.376</v>
      </c>
      <c r="E32" s="4">
        <v>74.2</v>
      </c>
      <c r="F32" t="s">
        <v>55</v>
      </c>
      <c r="G32" t="s">
        <v>49</v>
      </c>
      <c r="H32" s="2" t="s">
        <v>343</v>
      </c>
      <c r="I32" s="2" t="s">
        <v>80</v>
      </c>
      <c r="J32" s="2" t="s">
        <v>80</v>
      </c>
    </row>
    <row r="33" spans="1:10" ht="12.75">
      <c r="A33" s="1">
        <v>39753</v>
      </c>
      <c r="B33" t="s">
        <v>38</v>
      </c>
      <c r="C33" t="s">
        <v>39</v>
      </c>
      <c r="D33" s="65">
        <f t="shared" si="0"/>
        <v>246.656</v>
      </c>
      <c r="E33" s="4">
        <v>75.2</v>
      </c>
      <c r="F33" t="s">
        <v>56</v>
      </c>
      <c r="G33" t="s">
        <v>49</v>
      </c>
      <c r="H33" s="2" t="s">
        <v>343</v>
      </c>
      <c r="I33" s="2" t="s">
        <v>80</v>
      </c>
      <c r="J33" s="2" t="s">
        <v>80</v>
      </c>
    </row>
    <row r="34" spans="1:10" ht="12.75">
      <c r="A34" s="1">
        <v>41760</v>
      </c>
      <c r="B34" t="s">
        <v>38</v>
      </c>
      <c r="C34" t="s">
        <v>39</v>
      </c>
      <c r="D34" s="65">
        <f t="shared" si="0"/>
        <v>249.936</v>
      </c>
      <c r="E34" s="4">
        <v>76.2</v>
      </c>
      <c r="F34" t="s">
        <v>57</v>
      </c>
      <c r="G34" t="s">
        <v>58</v>
      </c>
      <c r="H34" s="2" t="s">
        <v>343</v>
      </c>
      <c r="I34" s="2" t="s">
        <v>80</v>
      </c>
      <c r="J34" s="2" t="s">
        <v>80</v>
      </c>
    </row>
    <row r="35" spans="1:10" ht="12.75">
      <c r="A35" s="1">
        <v>42917</v>
      </c>
      <c r="B35" t="s">
        <v>59</v>
      </c>
      <c r="C35" s="44" t="s">
        <v>60</v>
      </c>
      <c r="D35" s="65">
        <f t="shared" si="0"/>
        <v>253.872</v>
      </c>
      <c r="E35" s="4">
        <v>77.4</v>
      </c>
      <c r="F35" t="s">
        <v>61</v>
      </c>
      <c r="G35" t="s">
        <v>7</v>
      </c>
      <c r="H35" s="2" t="s">
        <v>343</v>
      </c>
      <c r="I35" s="2" t="s">
        <v>80</v>
      </c>
      <c r="J35" s="2" t="s">
        <v>122</v>
      </c>
    </row>
    <row r="36" ht="12.75">
      <c r="A36" s="1"/>
    </row>
    <row r="37" spans="1:10" ht="18">
      <c r="A37" s="214" t="s">
        <v>611</v>
      </c>
      <c r="B37" s="214"/>
      <c r="C37" s="214"/>
      <c r="D37" s="214"/>
      <c r="E37" s="214"/>
      <c r="F37" s="214"/>
      <c r="G37" s="214"/>
      <c r="H37" s="214"/>
      <c r="I37" s="214"/>
      <c r="J37" s="57">
        <v>9</v>
      </c>
    </row>
    <row r="39" spans="1:10" ht="12.75">
      <c r="A39" s="215"/>
      <c r="B39" s="215"/>
      <c r="C39" s="215"/>
      <c r="D39" s="215"/>
      <c r="E39" s="215"/>
      <c r="F39" s="215"/>
      <c r="G39" s="215"/>
      <c r="H39" s="215"/>
      <c r="I39" s="215"/>
      <c r="J39" s="215"/>
    </row>
  </sheetData>
  <sheetProtection/>
  <mergeCells count="8">
    <mergeCell ref="A39:J39"/>
    <mergeCell ref="A4:J5"/>
    <mergeCell ref="A1:J3"/>
    <mergeCell ref="A37:I37"/>
    <mergeCell ref="F7:I7"/>
    <mergeCell ref="B7:C7"/>
    <mergeCell ref="D7:E7"/>
    <mergeCell ref="A6:J6"/>
  </mergeCells>
  <printOptions gridLines="1"/>
  <pageMargins left="0.75" right="0.75" top="1" bottom="1" header="0.5" footer="0.5"/>
  <pageSetup fitToHeight="1" fitToWidth="1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9">
      <selection activeCell="H46" sqref="H46"/>
    </sheetView>
  </sheetViews>
  <sheetFormatPr defaultColWidth="9.140625" defaultRowHeight="12.75"/>
  <cols>
    <col min="1" max="1" width="3.00390625" style="0" customWidth="1"/>
    <col min="10" max="10" width="20.8515625" style="0" customWidth="1"/>
  </cols>
  <sheetData>
    <row r="1" spans="1:10" ht="12.75" customHeight="1">
      <c r="A1" s="199" t="s">
        <v>428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23.25">
      <c r="A4" s="216" t="s">
        <v>397</v>
      </c>
      <c r="B4" s="216"/>
      <c r="C4" s="216"/>
      <c r="D4" s="216"/>
      <c r="E4" s="216"/>
      <c r="F4" s="216"/>
      <c r="G4" s="216"/>
      <c r="H4" s="216"/>
      <c r="I4" s="216"/>
      <c r="J4" s="216"/>
    </row>
    <row r="6" spans="1:10" ht="12.75">
      <c r="A6" s="56">
        <v>1</v>
      </c>
      <c r="B6" s="6" t="s">
        <v>483</v>
      </c>
      <c r="C6" s="6"/>
      <c r="D6" s="6"/>
      <c r="E6" s="6"/>
      <c r="F6" s="6"/>
      <c r="G6" s="6"/>
      <c r="H6" s="6"/>
      <c r="I6" s="6"/>
      <c r="J6" s="6"/>
    </row>
    <row r="7" spans="1:10" ht="12.75">
      <c r="A7" s="56"/>
      <c r="B7" s="6" t="s">
        <v>523</v>
      </c>
      <c r="C7" s="6"/>
      <c r="D7" s="6"/>
      <c r="E7" s="6"/>
      <c r="F7" s="6"/>
      <c r="G7" s="6"/>
      <c r="H7" s="6"/>
      <c r="I7" s="6"/>
      <c r="J7" s="6"/>
    </row>
    <row r="8" spans="1:10" ht="12.75">
      <c r="A8" s="56"/>
      <c r="B8" s="6" t="s">
        <v>522</v>
      </c>
      <c r="C8" s="6"/>
      <c r="D8" s="6"/>
      <c r="E8" s="6"/>
      <c r="F8" s="6"/>
      <c r="G8" s="6"/>
      <c r="H8" s="6"/>
      <c r="I8" s="6"/>
      <c r="J8" s="6"/>
    </row>
    <row r="9" ht="12.75">
      <c r="A9" s="56"/>
    </row>
    <row r="10" spans="1:14" ht="12.75">
      <c r="A10" s="56">
        <v>2</v>
      </c>
      <c r="B10" s="71" t="s">
        <v>441</v>
      </c>
      <c r="C10" s="71"/>
      <c r="D10" s="71"/>
      <c r="E10" s="71"/>
      <c r="F10" s="71"/>
      <c r="G10" s="71"/>
      <c r="H10" s="71"/>
      <c r="I10" s="71"/>
      <c r="L10" s="1"/>
      <c r="M10" s="10"/>
      <c r="N10" s="10"/>
    </row>
    <row r="11" spans="1:14" ht="12.75">
      <c r="A11" s="56"/>
      <c r="B11" s="71"/>
      <c r="C11" s="71"/>
      <c r="D11" s="71"/>
      <c r="E11" s="71"/>
      <c r="F11" s="71"/>
      <c r="G11" s="71"/>
      <c r="H11" s="71"/>
      <c r="I11" s="71"/>
      <c r="L11" s="1"/>
      <c r="N11" s="7"/>
    </row>
    <row r="12" spans="1:14" ht="12.75">
      <c r="A12" s="56">
        <v>3</v>
      </c>
      <c r="B12" s="6" t="s">
        <v>524</v>
      </c>
      <c r="C12" s="6"/>
      <c r="D12" s="6"/>
      <c r="E12" s="6"/>
      <c r="F12" s="6"/>
      <c r="G12" s="6"/>
      <c r="H12" s="6"/>
      <c r="I12" s="6"/>
      <c r="J12" s="6"/>
      <c r="L12" s="1"/>
      <c r="N12" s="7"/>
    </row>
    <row r="13" spans="1:14" ht="12.75">
      <c r="A13" s="56"/>
      <c r="B13" s="71"/>
      <c r="L13" s="1"/>
      <c r="M13" s="7"/>
      <c r="N13" s="7"/>
    </row>
    <row r="14" spans="1:10" ht="12.75">
      <c r="A14" s="56">
        <v>4</v>
      </c>
      <c r="B14" s="112" t="s">
        <v>613</v>
      </c>
      <c r="C14" s="112"/>
      <c r="D14" s="112"/>
      <c r="E14" s="112"/>
      <c r="F14" s="112"/>
      <c r="G14" s="112"/>
      <c r="H14" s="112"/>
      <c r="I14" s="112"/>
      <c r="J14" s="71"/>
    </row>
    <row r="15" spans="1:10" ht="12.75">
      <c r="A15" s="56"/>
      <c r="B15" s="71" t="s">
        <v>614</v>
      </c>
      <c r="C15" s="71"/>
      <c r="D15" s="71"/>
      <c r="E15" s="71"/>
      <c r="F15" s="71"/>
      <c r="G15" s="71"/>
      <c r="H15" s="71"/>
      <c r="I15" s="71"/>
      <c r="J15" s="71"/>
    </row>
    <row r="16" spans="1:4" ht="12.75">
      <c r="A16" s="56"/>
      <c r="B16" s="71"/>
      <c r="D16" s="111" t="s">
        <v>493</v>
      </c>
    </row>
    <row r="17" ht="12.75">
      <c r="A17" s="56"/>
    </row>
    <row r="18" spans="1:8" ht="12.75">
      <c r="A18" s="56">
        <v>5</v>
      </c>
      <c r="B18" s="6" t="s">
        <v>398</v>
      </c>
      <c r="C18" s="6"/>
      <c r="D18" s="6"/>
      <c r="E18" s="6"/>
      <c r="F18" s="6"/>
      <c r="G18" s="6"/>
      <c r="H18" s="6"/>
    </row>
    <row r="19" spans="1:10" ht="12.75">
      <c r="A19" s="56"/>
      <c r="B19" s="114" t="s">
        <v>492</v>
      </c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56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56">
        <v>6</v>
      </c>
      <c r="B21" s="71" t="s">
        <v>432</v>
      </c>
      <c r="C21" s="71"/>
      <c r="D21" s="71"/>
      <c r="E21" s="71"/>
      <c r="F21" s="71"/>
      <c r="G21" s="71"/>
      <c r="H21" s="71"/>
      <c r="I21" s="71"/>
      <c r="J21" s="71"/>
    </row>
    <row r="22" ht="12.75">
      <c r="A22" s="56"/>
    </row>
    <row r="23" spans="1:10" ht="12.75">
      <c r="A23" s="56">
        <v>7</v>
      </c>
      <c r="B23" s="6" t="s">
        <v>477</v>
      </c>
      <c r="C23" s="6"/>
      <c r="D23" s="6"/>
      <c r="E23" s="6"/>
      <c r="F23" s="6"/>
      <c r="G23" s="6"/>
      <c r="H23" s="6"/>
      <c r="I23" s="6"/>
      <c r="J23" s="6"/>
    </row>
    <row r="24" spans="1:10" ht="12.75">
      <c r="A24" s="56"/>
      <c r="B24" s="6" t="s">
        <v>475</v>
      </c>
      <c r="C24" s="6"/>
      <c r="D24" s="6"/>
      <c r="E24" s="6"/>
      <c r="F24" s="6"/>
      <c r="G24" s="6"/>
      <c r="H24" s="6"/>
      <c r="I24" s="6"/>
      <c r="J24" s="6"/>
    </row>
    <row r="25" spans="1:10" ht="12.75">
      <c r="A25" s="56"/>
      <c r="B25" s="6" t="s">
        <v>476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56"/>
      <c r="B26" s="6" t="s">
        <v>479</v>
      </c>
      <c r="C26" s="6"/>
      <c r="D26" s="6"/>
      <c r="E26" s="6"/>
      <c r="F26" s="6"/>
      <c r="G26" s="6"/>
      <c r="H26" s="6"/>
      <c r="I26" s="6"/>
      <c r="J26" s="6"/>
    </row>
    <row r="27" spans="1:16" ht="12.75">
      <c r="A27" s="56"/>
      <c r="B27" s="6" t="s">
        <v>478</v>
      </c>
      <c r="C27" s="6"/>
      <c r="D27" s="6"/>
      <c r="E27" s="6"/>
      <c r="F27" s="6"/>
      <c r="G27" s="6"/>
      <c r="H27" s="6"/>
      <c r="I27" s="6"/>
      <c r="J27" s="6"/>
      <c r="P27" s="7"/>
    </row>
    <row r="28" spans="1:2" ht="12.75">
      <c r="A28" s="56"/>
      <c r="B28" s="71"/>
    </row>
    <row r="29" spans="1:10" ht="12.75">
      <c r="A29" s="56">
        <v>8</v>
      </c>
      <c r="B29" s="71" t="s">
        <v>612</v>
      </c>
      <c r="C29" s="71"/>
      <c r="D29" s="71"/>
      <c r="E29" s="71"/>
      <c r="F29" s="71"/>
      <c r="G29" s="71"/>
      <c r="H29" s="71"/>
      <c r="I29" s="71"/>
      <c r="J29" s="71"/>
    </row>
    <row r="30" spans="2:10" ht="12.75">
      <c r="B30" s="71" t="s">
        <v>402</v>
      </c>
      <c r="C30" s="71"/>
      <c r="D30" s="71"/>
      <c r="E30" s="71"/>
      <c r="F30" s="71"/>
      <c r="G30" s="71"/>
      <c r="H30" s="71"/>
      <c r="I30" s="71"/>
      <c r="J30" s="71"/>
    </row>
    <row r="32" spans="1:2" ht="12.75">
      <c r="A32" s="56">
        <f>A29+1</f>
        <v>9</v>
      </c>
      <c r="B32" s="6" t="s">
        <v>482</v>
      </c>
    </row>
    <row r="34" spans="1:10" ht="12.75">
      <c r="A34" s="56">
        <f>A32+1</f>
        <v>10</v>
      </c>
      <c r="B34" s="71" t="s">
        <v>433</v>
      </c>
      <c r="C34" s="71"/>
      <c r="D34" s="71"/>
      <c r="E34" s="71"/>
      <c r="F34" s="71"/>
      <c r="G34" s="71"/>
      <c r="H34" s="71"/>
      <c r="I34" s="71"/>
      <c r="J34" s="71"/>
    </row>
    <row r="35" spans="2:10" ht="12.75">
      <c r="B35" s="71" t="s">
        <v>434</v>
      </c>
      <c r="C35" s="71"/>
      <c r="D35" s="71" t="s">
        <v>439</v>
      </c>
      <c r="E35" s="71"/>
      <c r="F35" s="71"/>
      <c r="G35" s="71"/>
      <c r="H35" s="71"/>
      <c r="I35" s="71"/>
      <c r="J35" s="71"/>
    </row>
    <row r="36" spans="2:4" ht="12.75">
      <c r="B36" s="6"/>
      <c r="C36" s="6"/>
      <c r="D36" s="6"/>
    </row>
    <row r="37" spans="1:10" ht="12.75">
      <c r="A37" s="56">
        <v>11</v>
      </c>
      <c r="B37" s="6" t="s">
        <v>430</v>
      </c>
      <c r="C37" s="6"/>
      <c r="D37" s="6"/>
      <c r="E37" s="6"/>
      <c r="F37" s="6"/>
      <c r="G37" s="6"/>
      <c r="H37" s="6"/>
      <c r="I37" s="6"/>
      <c r="J37" s="6"/>
    </row>
    <row r="38" spans="2:10" ht="12.75">
      <c r="B38" s="6" t="s">
        <v>491</v>
      </c>
      <c r="C38" s="6"/>
      <c r="D38" s="6"/>
      <c r="E38" s="6"/>
      <c r="F38" s="6"/>
      <c r="G38" s="6"/>
      <c r="H38" s="6"/>
      <c r="I38" s="6"/>
      <c r="J38" s="6"/>
    </row>
    <row r="39" spans="2:10" ht="12.75">
      <c r="B39" s="6" t="s">
        <v>431</v>
      </c>
      <c r="C39" s="6"/>
      <c r="D39" s="6"/>
      <c r="E39" s="6"/>
      <c r="F39" s="6"/>
      <c r="G39" s="6"/>
      <c r="H39" s="6"/>
      <c r="I39" s="6"/>
      <c r="J39" s="6"/>
    </row>
    <row r="40" spans="2:10" ht="12.75"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ht="12.75">
      <c r="A41" s="56">
        <f>A37+1</f>
        <v>12</v>
      </c>
      <c r="B41" s="71" t="s">
        <v>625</v>
      </c>
      <c r="C41" s="113"/>
      <c r="D41" s="113"/>
      <c r="E41" s="113"/>
      <c r="F41" s="113"/>
      <c r="G41" s="113"/>
      <c r="H41" s="113"/>
      <c r="I41" s="113"/>
      <c r="J41" s="113"/>
    </row>
    <row r="42" spans="2:10" ht="12.75">
      <c r="B42" s="71" t="s">
        <v>626</v>
      </c>
      <c r="C42" s="113"/>
      <c r="D42" s="113"/>
      <c r="E42" s="113"/>
      <c r="F42" s="113"/>
      <c r="G42" s="113"/>
      <c r="H42" s="113"/>
      <c r="I42" s="113"/>
      <c r="J42" s="113"/>
    </row>
    <row r="43" spans="2:10" ht="12.75">
      <c r="B43" s="116"/>
      <c r="C43" s="113"/>
      <c r="D43" s="113"/>
      <c r="E43" s="113"/>
      <c r="F43" s="113"/>
      <c r="G43" s="113"/>
      <c r="H43" s="113"/>
      <c r="I43" s="113"/>
      <c r="J43" s="113"/>
    </row>
  </sheetData>
  <sheetProtection/>
  <mergeCells count="2">
    <mergeCell ref="A1:J3"/>
    <mergeCell ref="A4:J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"/>
  <sheetViews>
    <sheetView zoomScalePageLayoutView="0" workbookViewId="0" topLeftCell="A1">
      <selection activeCell="A5" sqref="A5:H6"/>
    </sheetView>
  </sheetViews>
  <sheetFormatPr defaultColWidth="9.140625" defaultRowHeight="12.75"/>
  <cols>
    <col min="1" max="1" width="4.421875" style="0" customWidth="1"/>
    <col min="2" max="2" width="12.57421875" style="0" customWidth="1"/>
    <col min="4" max="4" width="13.8515625" style="0" customWidth="1"/>
    <col min="5" max="5" width="5.57421875" style="0" customWidth="1"/>
    <col min="6" max="6" width="6.8515625" style="0" customWidth="1"/>
    <col min="7" max="7" width="6.57421875" style="0" customWidth="1"/>
    <col min="8" max="8" width="10.8515625" style="0" customWidth="1"/>
  </cols>
  <sheetData>
    <row r="1" spans="1:10" ht="12.75" customHeight="1">
      <c r="A1" s="199" t="s">
        <v>428</v>
      </c>
      <c r="B1" s="199"/>
      <c r="C1" s="199"/>
      <c r="D1" s="199"/>
      <c r="E1" s="199"/>
      <c r="F1" s="199"/>
      <c r="G1" s="199"/>
      <c r="H1" s="199"/>
      <c r="I1" s="16"/>
      <c r="J1" s="16"/>
    </row>
    <row r="2" spans="1:10" ht="12.75" customHeight="1">
      <c r="A2" s="199"/>
      <c r="B2" s="199"/>
      <c r="C2" s="199"/>
      <c r="D2" s="199"/>
      <c r="E2" s="199"/>
      <c r="F2" s="199"/>
      <c r="G2" s="199"/>
      <c r="H2" s="199"/>
      <c r="I2" s="16"/>
      <c r="J2" s="16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8" ht="26.25" customHeight="1">
      <c r="A4" s="200" t="s">
        <v>391</v>
      </c>
      <c r="B4" s="200"/>
      <c r="C4" s="200"/>
      <c r="D4" s="200"/>
      <c r="E4" s="200"/>
      <c r="F4" s="200"/>
      <c r="G4" s="200"/>
      <c r="H4" s="200"/>
    </row>
    <row r="5" spans="1:11" ht="12.75" customHeight="1">
      <c r="A5" s="198" t="str">
        <f>Chronological!A5</f>
        <v>As of September 11, 2022</v>
      </c>
      <c r="B5" s="198"/>
      <c r="C5" s="198"/>
      <c r="D5" s="198"/>
      <c r="E5" s="198"/>
      <c r="F5" s="198"/>
      <c r="G5" s="198"/>
      <c r="H5" s="198"/>
      <c r="I5" s="66"/>
      <c r="J5" s="66"/>
      <c r="K5" s="66"/>
    </row>
    <row r="6" spans="1:11" ht="12.75" customHeight="1">
      <c r="A6" s="198"/>
      <c r="B6" s="198"/>
      <c r="C6" s="198"/>
      <c r="D6" s="198"/>
      <c r="E6" s="198"/>
      <c r="F6" s="198"/>
      <c r="G6" s="198"/>
      <c r="H6" s="198"/>
      <c r="I6" s="66"/>
      <c r="J6" s="66"/>
      <c r="K6" s="66"/>
    </row>
    <row r="7" spans="1:8" ht="15.75">
      <c r="A7" s="55" t="s">
        <v>404</v>
      </c>
      <c r="B7" s="52" t="s">
        <v>355</v>
      </c>
      <c r="C7" s="202" t="s">
        <v>400</v>
      </c>
      <c r="D7" s="202"/>
      <c r="E7" s="202"/>
      <c r="F7" s="204" t="s">
        <v>357</v>
      </c>
      <c r="G7" s="204"/>
      <c r="H7" s="36" t="s">
        <v>74</v>
      </c>
    </row>
    <row r="8" spans="2:8" ht="12.75">
      <c r="B8" s="37" t="s">
        <v>358</v>
      </c>
      <c r="C8" s="35" t="s">
        <v>70</v>
      </c>
      <c r="D8" s="35" t="s">
        <v>71</v>
      </c>
      <c r="E8" s="35" t="s">
        <v>330</v>
      </c>
      <c r="F8" s="35" t="s">
        <v>72</v>
      </c>
      <c r="G8" s="35" t="s">
        <v>350</v>
      </c>
      <c r="H8" s="35" t="s">
        <v>354</v>
      </c>
    </row>
    <row r="9" spans="1:8" ht="12.75">
      <c r="A9">
        <v>1</v>
      </c>
      <c r="B9" s="38">
        <v>37895</v>
      </c>
      <c r="C9" s="7" t="s">
        <v>241</v>
      </c>
      <c r="D9" s="7" t="s">
        <v>278</v>
      </c>
      <c r="E9" s="7"/>
      <c r="F9" s="39">
        <f aca="true" t="shared" si="0" ref="F9:F41">G9*3.28</f>
        <v>206.31199999999998</v>
      </c>
      <c r="G9" s="23">
        <v>62.9</v>
      </c>
      <c r="H9" s="20" t="s">
        <v>106</v>
      </c>
    </row>
    <row r="10" spans="1:8" ht="12.75">
      <c r="A10">
        <f>A9+1</f>
        <v>2</v>
      </c>
      <c r="B10" s="38">
        <v>36069</v>
      </c>
      <c r="C10" s="7" t="s">
        <v>381</v>
      </c>
      <c r="D10" s="7" t="s">
        <v>382</v>
      </c>
      <c r="E10" s="7"/>
      <c r="F10" s="39">
        <f t="shared" si="0"/>
        <v>201.392</v>
      </c>
      <c r="G10" s="23">
        <v>61.4</v>
      </c>
      <c r="H10" s="20" t="s">
        <v>92</v>
      </c>
    </row>
    <row r="11" spans="1:8" ht="12.75">
      <c r="A11">
        <f aca="true" t="shared" si="1" ref="A11:A40">A10+1</f>
        <v>3</v>
      </c>
      <c r="B11" s="38">
        <v>34243</v>
      </c>
      <c r="C11" s="7" t="s">
        <v>199</v>
      </c>
      <c r="D11" s="7" t="s">
        <v>200</v>
      </c>
      <c r="E11" s="7"/>
      <c r="F11" s="39">
        <f t="shared" si="0"/>
        <v>199.916</v>
      </c>
      <c r="G11" s="23">
        <v>60.95</v>
      </c>
      <c r="H11" s="20" t="s">
        <v>201</v>
      </c>
    </row>
    <row r="12" spans="1:8" ht="12.75">
      <c r="A12">
        <f t="shared" si="1"/>
        <v>4</v>
      </c>
      <c r="B12" s="38">
        <v>37530</v>
      </c>
      <c r="C12" s="7" t="s">
        <v>263</v>
      </c>
      <c r="D12" s="7" t="s">
        <v>264</v>
      </c>
      <c r="E12" s="7"/>
      <c r="F12" s="39">
        <f t="shared" si="0"/>
        <v>201.72</v>
      </c>
      <c r="G12" s="23">
        <v>61.5</v>
      </c>
      <c r="H12" s="20" t="s">
        <v>228</v>
      </c>
    </row>
    <row r="13" spans="1:8" ht="12.75">
      <c r="A13">
        <f t="shared" si="1"/>
        <v>5</v>
      </c>
      <c r="B13" s="38">
        <v>36069</v>
      </c>
      <c r="C13" s="7" t="s">
        <v>86</v>
      </c>
      <c r="D13" s="7" t="s">
        <v>87</v>
      </c>
      <c r="E13" s="7">
        <v>1980</v>
      </c>
      <c r="F13" s="39">
        <f t="shared" si="0"/>
        <v>205.328</v>
      </c>
      <c r="G13" s="23">
        <v>62.6</v>
      </c>
      <c r="H13" s="20" t="s">
        <v>79</v>
      </c>
    </row>
    <row r="14" spans="1:8" ht="12.75">
      <c r="A14">
        <f t="shared" si="1"/>
        <v>6</v>
      </c>
      <c r="B14" s="38">
        <v>37530</v>
      </c>
      <c r="C14" s="7" t="s">
        <v>265</v>
      </c>
      <c r="D14" s="7" t="s">
        <v>87</v>
      </c>
      <c r="E14" s="7"/>
      <c r="F14" s="39">
        <f t="shared" si="0"/>
        <v>202.376</v>
      </c>
      <c r="G14" s="23">
        <v>61.7</v>
      </c>
      <c r="H14" s="20" t="s">
        <v>79</v>
      </c>
    </row>
    <row r="15" spans="1:8" ht="12.75">
      <c r="A15">
        <f t="shared" si="1"/>
        <v>7</v>
      </c>
      <c r="B15" s="38">
        <v>36800</v>
      </c>
      <c r="C15" s="7" t="s">
        <v>240</v>
      </c>
      <c r="D15" s="7" t="s">
        <v>335</v>
      </c>
      <c r="E15" s="7"/>
      <c r="F15" s="39">
        <f t="shared" si="0"/>
        <v>201.06399999999996</v>
      </c>
      <c r="G15" s="23">
        <v>61.3</v>
      </c>
      <c r="H15" s="20" t="s">
        <v>122</v>
      </c>
    </row>
    <row r="16" spans="1:8" ht="12.75">
      <c r="A16">
        <f t="shared" si="1"/>
        <v>8</v>
      </c>
      <c r="B16" s="80">
        <v>35490</v>
      </c>
      <c r="C16" s="7" t="s">
        <v>222</v>
      </c>
      <c r="D16" s="7" t="s">
        <v>223</v>
      </c>
      <c r="E16" s="7"/>
      <c r="F16" s="39">
        <f t="shared" si="0"/>
        <v>201.72</v>
      </c>
      <c r="G16" s="23">
        <v>61.5</v>
      </c>
      <c r="H16" s="20" t="s">
        <v>6</v>
      </c>
    </row>
    <row r="17" spans="1:8" ht="12.75">
      <c r="A17">
        <f t="shared" si="1"/>
        <v>9</v>
      </c>
      <c r="B17" s="38">
        <v>41913</v>
      </c>
      <c r="C17" s="7" t="s">
        <v>115</v>
      </c>
      <c r="D17" s="7" t="s">
        <v>137</v>
      </c>
      <c r="E17" s="7">
        <v>1988</v>
      </c>
      <c r="F17" s="39">
        <f t="shared" si="0"/>
        <v>200.07999999999998</v>
      </c>
      <c r="G17" s="23">
        <v>61</v>
      </c>
      <c r="H17" s="20" t="s">
        <v>339</v>
      </c>
    </row>
    <row r="18" spans="1:8" ht="12.75">
      <c r="A18">
        <f t="shared" si="1"/>
        <v>10</v>
      </c>
      <c r="B18" s="80">
        <v>43299</v>
      </c>
      <c r="C18" s="10" t="s">
        <v>415</v>
      </c>
      <c r="D18" s="10" t="s">
        <v>416</v>
      </c>
      <c r="E18" s="10">
        <v>1998</v>
      </c>
      <c r="F18" s="50">
        <f t="shared" si="0"/>
        <v>199.52239999999998</v>
      </c>
      <c r="G18" s="138">
        <v>60.83</v>
      </c>
      <c r="H18" s="21" t="s">
        <v>92</v>
      </c>
    </row>
    <row r="19" spans="1:8" ht="12.75">
      <c r="A19">
        <f t="shared" si="1"/>
        <v>11</v>
      </c>
      <c r="B19" s="38">
        <v>41183</v>
      </c>
      <c r="C19" s="10" t="s">
        <v>161</v>
      </c>
      <c r="D19" s="10" t="s">
        <v>162</v>
      </c>
      <c r="E19" s="10">
        <v>1989</v>
      </c>
      <c r="F19" s="39">
        <f t="shared" si="0"/>
        <v>201.72</v>
      </c>
      <c r="G19" s="23">
        <v>61.5</v>
      </c>
      <c r="H19" s="21" t="s">
        <v>98</v>
      </c>
    </row>
    <row r="20" spans="1:8" ht="12.75">
      <c r="A20">
        <f t="shared" si="1"/>
        <v>12</v>
      </c>
      <c r="B20" s="38">
        <v>36800</v>
      </c>
      <c r="C20" s="7" t="s">
        <v>247</v>
      </c>
      <c r="D20" s="7" t="s">
        <v>248</v>
      </c>
      <c r="E20" s="7"/>
      <c r="F20" s="39">
        <f t="shared" si="0"/>
        <v>199.75199999999998</v>
      </c>
      <c r="G20" s="23">
        <v>60.9</v>
      </c>
      <c r="H20" s="20" t="s">
        <v>151</v>
      </c>
    </row>
    <row r="21" spans="1:8" ht="12.75">
      <c r="A21">
        <f t="shared" si="1"/>
        <v>13</v>
      </c>
      <c r="B21" s="38">
        <v>37895</v>
      </c>
      <c r="C21" s="7" t="s">
        <v>287</v>
      </c>
      <c r="D21" s="7" t="s">
        <v>288</v>
      </c>
      <c r="E21" s="7">
        <f>2018-37</f>
        <v>1981</v>
      </c>
      <c r="F21" s="39">
        <f t="shared" si="0"/>
        <v>200.736</v>
      </c>
      <c r="G21" s="23">
        <v>61.2</v>
      </c>
      <c r="H21" s="20" t="s">
        <v>80</v>
      </c>
    </row>
    <row r="22" spans="1:8" ht="12.75">
      <c r="A22">
        <f t="shared" si="1"/>
        <v>14</v>
      </c>
      <c r="B22" s="85">
        <v>43310</v>
      </c>
      <c r="C22" s="10" t="s">
        <v>393</v>
      </c>
      <c r="D22" s="10" t="s">
        <v>394</v>
      </c>
      <c r="E22" s="10">
        <v>1998</v>
      </c>
      <c r="F22" s="50">
        <f t="shared" si="0"/>
        <v>201.392</v>
      </c>
      <c r="G22" s="26">
        <v>61.4</v>
      </c>
      <c r="H22" s="21" t="s">
        <v>151</v>
      </c>
    </row>
    <row r="23" spans="1:8" ht="12.75">
      <c r="A23">
        <f t="shared" si="1"/>
        <v>15</v>
      </c>
      <c r="B23" s="38">
        <v>36069</v>
      </c>
      <c r="C23" s="7" t="s">
        <v>125</v>
      </c>
      <c r="D23" s="7" t="s">
        <v>188</v>
      </c>
      <c r="E23" s="7"/>
      <c r="F23" s="39">
        <f t="shared" si="0"/>
        <v>200.736</v>
      </c>
      <c r="G23" s="23">
        <v>61.2</v>
      </c>
      <c r="H23" s="20" t="s">
        <v>100</v>
      </c>
    </row>
    <row r="24" spans="1:8" ht="12.75">
      <c r="A24">
        <f t="shared" si="1"/>
        <v>16</v>
      </c>
      <c r="B24" s="38">
        <v>41548</v>
      </c>
      <c r="C24" s="10" t="s">
        <v>316</v>
      </c>
      <c r="D24" s="10" t="s">
        <v>317</v>
      </c>
      <c r="E24" s="10">
        <v>1995</v>
      </c>
      <c r="F24" s="39">
        <f t="shared" si="0"/>
        <v>205</v>
      </c>
      <c r="G24" s="26">
        <v>62.5</v>
      </c>
      <c r="H24" s="21" t="s">
        <v>122</v>
      </c>
    </row>
    <row r="25" spans="1:8" ht="12.75">
      <c r="A25">
        <f t="shared" si="1"/>
        <v>17</v>
      </c>
      <c r="B25" s="38">
        <v>40452</v>
      </c>
      <c r="C25" s="10" t="s">
        <v>165</v>
      </c>
      <c r="D25" s="10" t="s">
        <v>164</v>
      </c>
      <c r="E25" s="10">
        <v>1993</v>
      </c>
      <c r="F25" s="39">
        <f t="shared" si="0"/>
        <v>211.88799999999998</v>
      </c>
      <c r="G25" s="26">
        <v>64.6</v>
      </c>
      <c r="H25" s="21" t="s">
        <v>6</v>
      </c>
    </row>
    <row r="26" spans="1:8" ht="12.75">
      <c r="A26">
        <f t="shared" si="1"/>
        <v>18</v>
      </c>
      <c r="B26" s="40">
        <v>42644</v>
      </c>
      <c r="C26" s="10" t="s">
        <v>324</v>
      </c>
      <c r="D26" s="10" t="s">
        <v>325</v>
      </c>
      <c r="E26" s="10">
        <v>1995</v>
      </c>
      <c r="F26" s="39">
        <f t="shared" si="0"/>
        <v>201.06399999999996</v>
      </c>
      <c r="G26" s="26">
        <v>61.3</v>
      </c>
      <c r="H26" s="21" t="s">
        <v>6</v>
      </c>
    </row>
    <row r="27" spans="1:8" ht="12.75">
      <c r="A27">
        <f t="shared" si="1"/>
        <v>19</v>
      </c>
      <c r="B27" s="38">
        <v>41548</v>
      </c>
      <c r="C27" s="10" t="s">
        <v>313</v>
      </c>
      <c r="D27" s="10" t="s">
        <v>314</v>
      </c>
      <c r="E27" s="10">
        <v>1990</v>
      </c>
      <c r="F27" s="39">
        <f t="shared" si="0"/>
        <v>205.328</v>
      </c>
      <c r="G27" s="23">
        <v>62.6</v>
      </c>
      <c r="H27" s="21" t="s">
        <v>315</v>
      </c>
    </row>
    <row r="28" spans="1:8" ht="12.75">
      <c r="A28">
        <f t="shared" si="1"/>
        <v>20</v>
      </c>
      <c r="B28" s="38">
        <v>36800</v>
      </c>
      <c r="C28" s="7" t="s">
        <v>243</v>
      </c>
      <c r="D28" s="7" t="s">
        <v>244</v>
      </c>
      <c r="E28" s="7"/>
      <c r="F28" s="39">
        <f t="shared" si="0"/>
        <v>202.376</v>
      </c>
      <c r="G28" s="23">
        <v>61.7</v>
      </c>
      <c r="H28" s="20" t="s">
        <v>79</v>
      </c>
    </row>
    <row r="29" spans="1:8" ht="12.75">
      <c r="A29">
        <f t="shared" si="1"/>
        <v>21</v>
      </c>
      <c r="B29" s="38">
        <v>37165</v>
      </c>
      <c r="C29" s="7" t="s">
        <v>249</v>
      </c>
      <c r="D29" s="7" t="s">
        <v>185</v>
      </c>
      <c r="E29" s="7">
        <f>2018-38</f>
        <v>1980</v>
      </c>
      <c r="F29" s="39">
        <f t="shared" si="0"/>
        <v>199.75199999999998</v>
      </c>
      <c r="G29" s="23">
        <v>60.9</v>
      </c>
      <c r="H29" s="20" t="s">
        <v>80</v>
      </c>
    </row>
    <row r="30" spans="1:8" ht="12.75">
      <c r="A30">
        <f t="shared" si="1"/>
        <v>22</v>
      </c>
      <c r="B30" s="38">
        <v>36800</v>
      </c>
      <c r="C30" s="7" t="s">
        <v>383</v>
      </c>
      <c r="D30" s="7" t="s">
        <v>384</v>
      </c>
      <c r="E30" s="7"/>
      <c r="F30" s="39">
        <f t="shared" si="0"/>
        <v>201.392</v>
      </c>
      <c r="G30" s="23">
        <v>61.4</v>
      </c>
      <c r="H30" s="20" t="s">
        <v>106</v>
      </c>
    </row>
    <row r="31" spans="1:8" ht="12.75">
      <c r="A31">
        <f t="shared" si="1"/>
        <v>23</v>
      </c>
      <c r="B31" s="38">
        <v>36069</v>
      </c>
      <c r="C31" s="7" t="s">
        <v>236</v>
      </c>
      <c r="D31" s="7" t="s">
        <v>237</v>
      </c>
      <c r="E31" s="7"/>
      <c r="F31" s="39">
        <f t="shared" si="0"/>
        <v>202.376</v>
      </c>
      <c r="G31" s="23">
        <v>61.7</v>
      </c>
      <c r="H31" s="20" t="s">
        <v>100</v>
      </c>
    </row>
    <row r="32" spans="1:8" ht="12.75">
      <c r="A32">
        <f t="shared" si="1"/>
        <v>24</v>
      </c>
      <c r="B32" s="38">
        <v>37165</v>
      </c>
      <c r="C32" s="7" t="s">
        <v>171</v>
      </c>
      <c r="D32" s="7" t="s">
        <v>255</v>
      </c>
      <c r="E32" s="7"/>
      <c r="F32" s="39">
        <f t="shared" si="0"/>
        <v>200.07999999999998</v>
      </c>
      <c r="G32" s="23">
        <v>61</v>
      </c>
      <c r="H32" s="20" t="s">
        <v>106</v>
      </c>
    </row>
    <row r="33" spans="1:8" ht="12.75">
      <c r="A33">
        <f t="shared" si="1"/>
        <v>25</v>
      </c>
      <c r="B33" s="38">
        <v>32782</v>
      </c>
      <c r="C33" s="7" t="s">
        <v>191</v>
      </c>
      <c r="D33" s="7" t="s">
        <v>192</v>
      </c>
      <c r="E33" s="7"/>
      <c r="F33" s="39">
        <f t="shared" si="0"/>
        <v>199.5552</v>
      </c>
      <c r="G33" s="23">
        <v>60.84</v>
      </c>
      <c r="H33" s="20" t="s">
        <v>6</v>
      </c>
    </row>
    <row r="34" spans="1:8" ht="12.75">
      <c r="A34">
        <f t="shared" si="1"/>
        <v>26</v>
      </c>
      <c r="B34" s="162" t="s">
        <v>598</v>
      </c>
      <c r="C34" s="122" t="s">
        <v>600</v>
      </c>
      <c r="D34" s="122" t="s">
        <v>562</v>
      </c>
      <c r="E34" s="72">
        <v>1992</v>
      </c>
      <c r="F34" s="163">
        <v>202</v>
      </c>
      <c r="G34" s="164">
        <v>61.5</v>
      </c>
      <c r="H34" s="165" t="s">
        <v>6</v>
      </c>
    </row>
    <row r="35" spans="1:8" ht="12.75">
      <c r="A35">
        <f t="shared" si="1"/>
        <v>27</v>
      </c>
      <c r="B35" s="38">
        <v>36069</v>
      </c>
      <c r="C35" s="7" t="s">
        <v>226</v>
      </c>
      <c r="D35" s="7" t="s">
        <v>227</v>
      </c>
      <c r="E35" s="7"/>
      <c r="F35" s="39">
        <f t="shared" si="0"/>
        <v>206.968</v>
      </c>
      <c r="G35" s="23">
        <v>63.1</v>
      </c>
      <c r="H35" s="20" t="s">
        <v>228</v>
      </c>
    </row>
    <row r="36" spans="1:8" ht="12.75">
      <c r="A36">
        <f t="shared" si="1"/>
        <v>28</v>
      </c>
      <c r="B36" s="38">
        <v>36069</v>
      </c>
      <c r="C36" s="7" t="s">
        <v>233</v>
      </c>
      <c r="D36" s="7" t="s">
        <v>227</v>
      </c>
      <c r="E36" s="7"/>
      <c r="F36" s="39">
        <f t="shared" si="0"/>
        <v>200.07999999999998</v>
      </c>
      <c r="G36" s="23">
        <v>61</v>
      </c>
      <c r="H36" s="20" t="s">
        <v>228</v>
      </c>
    </row>
    <row r="37" spans="1:8" ht="12.75">
      <c r="A37">
        <f t="shared" si="1"/>
        <v>29</v>
      </c>
      <c r="B37" s="38">
        <v>37895</v>
      </c>
      <c r="C37" s="7" t="s">
        <v>289</v>
      </c>
      <c r="D37" s="7" t="s">
        <v>290</v>
      </c>
      <c r="E37" s="7"/>
      <c r="F37" s="39">
        <f t="shared" si="0"/>
        <v>203.35999999999999</v>
      </c>
      <c r="G37" s="23">
        <v>62</v>
      </c>
      <c r="H37" s="20" t="s">
        <v>106</v>
      </c>
    </row>
    <row r="38" spans="1:8" ht="12.75">
      <c r="A38">
        <f t="shared" si="1"/>
        <v>30</v>
      </c>
      <c r="B38" s="38">
        <v>33878</v>
      </c>
      <c r="C38" s="7" t="s">
        <v>195</v>
      </c>
      <c r="D38" s="7" t="s">
        <v>196</v>
      </c>
      <c r="E38" s="7"/>
      <c r="F38" s="39">
        <f t="shared" si="0"/>
        <v>201.392</v>
      </c>
      <c r="G38" s="23">
        <v>61.4</v>
      </c>
      <c r="H38" s="20" t="s">
        <v>122</v>
      </c>
    </row>
    <row r="39" spans="1:8" ht="12.75">
      <c r="A39">
        <f t="shared" si="1"/>
        <v>31</v>
      </c>
      <c r="B39" s="38">
        <v>37895</v>
      </c>
      <c r="C39" s="7" t="s">
        <v>283</v>
      </c>
      <c r="D39" s="7" t="s">
        <v>284</v>
      </c>
      <c r="E39" s="7"/>
      <c r="F39" s="39">
        <f t="shared" si="0"/>
        <v>201.72</v>
      </c>
      <c r="G39" s="23">
        <v>61.5</v>
      </c>
      <c r="H39" s="20" t="s">
        <v>6</v>
      </c>
    </row>
    <row r="40" spans="1:8" ht="12.75">
      <c r="A40">
        <f t="shared" si="1"/>
        <v>32</v>
      </c>
      <c r="B40" s="38">
        <v>41183</v>
      </c>
      <c r="C40" s="10" t="s">
        <v>140</v>
      </c>
      <c r="D40" s="10" t="s">
        <v>138</v>
      </c>
      <c r="E40" s="10">
        <v>1989</v>
      </c>
      <c r="F40" s="39">
        <f t="shared" si="0"/>
        <v>203.688</v>
      </c>
      <c r="G40" s="26">
        <v>62.1</v>
      </c>
      <c r="H40" s="21" t="s">
        <v>80</v>
      </c>
    </row>
    <row r="41" spans="1:8" ht="12.75">
      <c r="A41">
        <f>A40+1</f>
        <v>33</v>
      </c>
      <c r="B41" s="80">
        <v>35521</v>
      </c>
      <c r="C41" s="10" t="s">
        <v>488</v>
      </c>
      <c r="D41" s="10" t="s">
        <v>489</v>
      </c>
      <c r="E41" s="10">
        <v>1973</v>
      </c>
      <c r="F41" s="39">
        <f t="shared" si="0"/>
        <v>201.392</v>
      </c>
      <c r="G41" s="26">
        <v>61.4</v>
      </c>
      <c r="H41" s="21" t="s">
        <v>6</v>
      </c>
    </row>
    <row r="42" spans="1:8" ht="12.75">
      <c r="A42">
        <f aca="true" t="shared" si="2" ref="A42:A107">A41+1</f>
        <v>34</v>
      </c>
      <c r="B42" s="38">
        <v>37165</v>
      </c>
      <c r="C42" s="10" t="s">
        <v>385</v>
      </c>
      <c r="D42" s="10" t="s">
        <v>386</v>
      </c>
      <c r="E42" s="10"/>
      <c r="F42" s="39"/>
      <c r="G42" s="26">
        <v>60.8</v>
      </c>
      <c r="H42" s="21" t="s">
        <v>80</v>
      </c>
    </row>
    <row r="43" spans="1:8" ht="12.75">
      <c r="A43">
        <f t="shared" si="2"/>
        <v>35</v>
      </c>
      <c r="B43" s="38">
        <v>38626</v>
      </c>
      <c r="C43" s="7" t="s">
        <v>140</v>
      </c>
      <c r="D43" s="7" t="s">
        <v>76</v>
      </c>
      <c r="E43" s="7">
        <v>1988</v>
      </c>
      <c r="F43" s="39">
        <f aca="true" t="shared" si="3" ref="F43:F80">G43*3.28</f>
        <v>203.688</v>
      </c>
      <c r="G43" s="23">
        <v>62.1</v>
      </c>
      <c r="H43" s="20" t="s">
        <v>79</v>
      </c>
    </row>
    <row r="44" spans="1:8" ht="12.75">
      <c r="A44">
        <f t="shared" si="2"/>
        <v>36</v>
      </c>
      <c r="B44" s="38">
        <v>41548</v>
      </c>
      <c r="C44" s="10" t="s">
        <v>318</v>
      </c>
      <c r="D44" s="10" t="s">
        <v>76</v>
      </c>
      <c r="E44" s="10">
        <v>1989</v>
      </c>
      <c r="F44" s="39">
        <f t="shared" si="3"/>
        <v>202.376</v>
      </c>
      <c r="G44" s="26">
        <v>61.7</v>
      </c>
      <c r="H44" s="21" t="s">
        <v>79</v>
      </c>
    </row>
    <row r="45" spans="1:8" ht="12.75">
      <c r="A45">
        <f t="shared" si="2"/>
        <v>37</v>
      </c>
      <c r="B45" s="38">
        <v>41548</v>
      </c>
      <c r="C45" s="10" t="s">
        <v>75</v>
      </c>
      <c r="D45" s="10" t="s">
        <v>76</v>
      </c>
      <c r="E45" s="10">
        <v>1996</v>
      </c>
      <c r="F45" s="39">
        <f t="shared" si="3"/>
        <v>200.07999999999998</v>
      </c>
      <c r="G45" s="26">
        <v>61</v>
      </c>
      <c r="H45" s="21" t="s">
        <v>79</v>
      </c>
    </row>
    <row r="46" spans="1:8" ht="12.75">
      <c r="A46">
        <f t="shared" si="2"/>
        <v>38</v>
      </c>
      <c r="B46" s="124" t="s">
        <v>454</v>
      </c>
      <c r="C46" s="10" t="s">
        <v>453</v>
      </c>
      <c r="D46" s="10" t="s">
        <v>105</v>
      </c>
      <c r="E46" s="10">
        <v>1996</v>
      </c>
      <c r="F46" s="50">
        <v>201</v>
      </c>
      <c r="G46" s="26">
        <v>61.4</v>
      </c>
      <c r="H46" s="21" t="s">
        <v>106</v>
      </c>
    </row>
    <row r="47" spans="1:8" ht="12.75">
      <c r="A47">
        <f t="shared" si="2"/>
        <v>39</v>
      </c>
      <c r="B47" s="38">
        <v>42278</v>
      </c>
      <c r="C47" s="10" t="s">
        <v>104</v>
      </c>
      <c r="D47" s="10" t="s">
        <v>105</v>
      </c>
      <c r="E47" s="10">
        <v>1990</v>
      </c>
      <c r="F47" s="39">
        <f t="shared" si="3"/>
        <v>203.03199999999998</v>
      </c>
      <c r="G47" s="26">
        <v>61.9</v>
      </c>
      <c r="H47" s="20" t="s">
        <v>106</v>
      </c>
    </row>
    <row r="48" spans="1:8" ht="12.75">
      <c r="A48">
        <f t="shared" si="2"/>
        <v>40</v>
      </c>
      <c r="B48" s="38">
        <v>38626</v>
      </c>
      <c r="C48" s="7" t="s">
        <v>166</v>
      </c>
      <c r="D48" s="7" t="s">
        <v>167</v>
      </c>
      <c r="E48" s="10">
        <v>1989</v>
      </c>
      <c r="F48" s="39">
        <f t="shared" si="3"/>
        <v>201.06399999999996</v>
      </c>
      <c r="G48" s="23">
        <v>61.3</v>
      </c>
      <c r="H48" s="20" t="s">
        <v>201</v>
      </c>
    </row>
    <row r="49" spans="1:8" ht="12.75">
      <c r="A49">
        <f t="shared" si="2"/>
        <v>41</v>
      </c>
      <c r="B49" s="40">
        <v>43009</v>
      </c>
      <c r="C49" s="10" t="s">
        <v>126</v>
      </c>
      <c r="D49" s="10" t="s">
        <v>127</v>
      </c>
      <c r="E49" s="9">
        <v>1998</v>
      </c>
      <c r="F49" s="39">
        <f t="shared" si="3"/>
        <v>204.016</v>
      </c>
      <c r="G49" s="26">
        <v>62.2</v>
      </c>
      <c r="H49" s="21" t="s">
        <v>6</v>
      </c>
    </row>
    <row r="50" spans="1:8" ht="12.75">
      <c r="A50">
        <f t="shared" si="2"/>
        <v>42</v>
      </c>
      <c r="B50" s="38">
        <v>39722</v>
      </c>
      <c r="C50" s="10" t="s">
        <v>303</v>
      </c>
      <c r="D50" s="10" t="s">
        <v>304</v>
      </c>
      <c r="E50" s="10">
        <f>2018-32</f>
        <v>1986</v>
      </c>
      <c r="F50" s="39">
        <f t="shared" si="3"/>
        <v>203.688</v>
      </c>
      <c r="G50" s="22">
        <v>62.1</v>
      </c>
      <c r="H50" s="21" t="s">
        <v>106</v>
      </c>
    </row>
    <row r="51" spans="1:8" ht="12.75">
      <c r="A51">
        <f t="shared" si="2"/>
        <v>43</v>
      </c>
      <c r="B51" s="38">
        <v>37530</v>
      </c>
      <c r="C51" s="7" t="s">
        <v>259</v>
      </c>
      <c r="D51" s="7" t="s">
        <v>260</v>
      </c>
      <c r="E51" s="7"/>
      <c r="F51" s="39">
        <f t="shared" si="3"/>
        <v>202.376</v>
      </c>
      <c r="G51" s="23">
        <v>61.7</v>
      </c>
      <c r="H51" s="20" t="s">
        <v>98</v>
      </c>
    </row>
    <row r="52" spans="1:8" ht="12.75">
      <c r="A52">
        <f t="shared" si="2"/>
        <v>44</v>
      </c>
      <c r="B52" s="38">
        <v>36069</v>
      </c>
      <c r="C52" s="7" t="s">
        <v>171</v>
      </c>
      <c r="D52" s="7" t="s">
        <v>235</v>
      </c>
      <c r="E52" s="7"/>
      <c r="F52" s="39">
        <f t="shared" si="3"/>
        <v>204.016</v>
      </c>
      <c r="G52" s="23">
        <v>62.2</v>
      </c>
      <c r="H52" s="20" t="s">
        <v>170</v>
      </c>
    </row>
    <row r="53" spans="1:8" ht="12.75">
      <c r="A53">
        <f t="shared" si="2"/>
        <v>45</v>
      </c>
      <c r="B53" s="38">
        <v>35704</v>
      </c>
      <c r="C53" s="7" t="s">
        <v>118</v>
      </c>
      <c r="D53" s="7" t="s">
        <v>119</v>
      </c>
      <c r="E53" s="7">
        <v>1968</v>
      </c>
      <c r="F53" s="39">
        <f t="shared" si="3"/>
        <v>203.688</v>
      </c>
      <c r="G53" s="23">
        <v>62.1</v>
      </c>
      <c r="H53" s="20" t="s">
        <v>92</v>
      </c>
    </row>
    <row r="54" spans="1:11" ht="12.75">
      <c r="A54">
        <f t="shared" si="2"/>
        <v>46</v>
      </c>
      <c r="B54" s="38">
        <v>37165</v>
      </c>
      <c r="C54" s="7" t="s">
        <v>59</v>
      </c>
      <c r="D54" s="7" t="s">
        <v>60</v>
      </c>
      <c r="E54" s="7">
        <v>1984</v>
      </c>
      <c r="F54" s="18">
        <v>211</v>
      </c>
      <c r="G54" s="24">
        <f>F54/3.28</f>
        <v>64.32926829268293</v>
      </c>
      <c r="H54" s="20" t="s">
        <v>122</v>
      </c>
      <c r="I54" s="7"/>
      <c r="J54" s="7"/>
      <c r="K54" s="7"/>
    </row>
    <row r="55" spans="1:11" ht="12.75">
      <c r="A55">
        <f t="shared" si="2"/>
        <v>47</v>
      </c>
      <c r="B55" s="40">
        <v>43665</v>
      </c>
      <c r="C55" s="7" t="s">
        <v>435</v>
      </c>
      <c r="D55" s="7" t="s">
        <v>436</v>
      </c>
      <c r="E55" s="7">
        <v>2000</v>
      </c>
      <c r="F55" s="39">
        <f t="shared" si="3"/>
        <v>205.98399999999998</v>
      </c>
      <c r="G55" s="23">
        <v>62.8</v>
      </c>
      <c r="H55" s="20" t="s">
        <v>106</v>
      </c>
      <c r="I55" s="7"/>
      <c r="J55" s="7"/>
      <c r="K55" s="7"/>
    </row>
    <row r="56" spans="1:11" ht="12.75">
      <c r="A56">
        <f>A55+1</f>
        <v>48</v>
      </c>
      <c r="B56" s="119" t="s">
        <v>501</v>
      </c>
      <c r="C56" s="67" t="s">
        <v>520</v>
      </c>
      <c r="D56" s="125" t="s">
        <v>436</v>
      </c>
      <c r="E56" s="67">
        <v>2003</v>
      </c>
      <c r="F56" s="68">
        <f>G56*3.28</f>
        <v>211.232</v>
      </c>
      <c r="G56" s="69">
        <v>64.4</v>
      </c>
      <c r="H56" s="70" t="s">
        <v>106</v>
      </c>
      <c r="I56" s="136"/>
      <c r="J56" s="7"/>
      <c r="K56" s="7"/>
    </row>
    <row r="57" spans="1:8" ht="12.75">
      <c r="A57">
        <f>A56+1</f>
        <v>49</v>
      </c>
      <c r="B57" s="38">
        <v>37530</v>
      </c>
      <c r="C57" s="7" t="s">
        <v>291</v>
      </c>
      <c r="D57" s="7" t="s">
        <v>274</v>
      </c>
      <c r="E57" s="7"/>
      <c r="F57" s="39">
        <f t="shared" si="3"/>
        <v>202.70399999999998</v>
      </c>
      <c r="G57" s="23">
        <v>61.8</v>
      </c>
      <c r="H57" s="20" t="s">
        <v>170</v>
      </c>
    </row>
    <row r="58" spans="1:8" ht="12.75">
      <c r="A58">
        <f t="shared" si="2"/>
        <v>50</v>
      </c>
      <c r="B58" s="38">
        <v>32051</v>
      </c>
      <c r="C58" s="7" t="s">
        <v>190</v>
      </c>
      <c r="D58" s="7" t="s">
        <v>11</v>
      </c>
      <c r="E58" s="7" t="s">
        <v>331</v>
      </c>
      <c r="F58" s="39">
        <f t="shared" si="3"/>
        <v>199.588</v>
      </c>
      <c r="G58" s="23">
        <v>60.85</v>
      </c>
      <c r="H58" s="20" t="s">
        <v>80</v>
      </c>
    </row>
    <row r="59" spans="1:8" ht="12.75">
      <c r="A59">
        <f t="shared" si="2"/>
        <v>51</v>
      </c>
      <c r="B59" s="38">
        <v>35704</v>
      </c>
      <c r="C59" s="7" t="s">
        <v>220</v>
      </c>
      <c r="D59" s="7" t="s">
        <v>221</v>
      </c>
      <c r="E59" s="7"/>
      <c r="F59" s="39">
        <f t="shared" si="3"/>
        <v>205.328</v>
      </c>
      <c r="G59" s="23">
        <v>62.6</v>
      </c>
      <c r="H59" s="20" t="s">
        <v>106</v>
      </c>
    </row>
    <row r="60" spans="1:8" ht="12.75">
      <c r="A60">
        <f t="shared" si="2"/>
        <v>52</v>
      </c>
      <c r="B60" s="38">
        <v>36069</v>
      </c>
      <c r="C60" s="7" t="s">
        <v>168</v>
      </c>
      <c r="D60" s="7" t="s">
        <v>169</v>
      </c>
      <c r="E60" s="7">
        <f>2018-43</f>
        <v>1975</v>
      </c>
      <c r="F60" s="39">
        <f t="shared" si="3"/>
        <v>206.968</v>
      </c>
      <c r="G60" s="23">
        <v>63.1</v>
      </c>
      <c r="H60" s="20" t="s">
        <v>295</v>
      </c>
    </row>
    <row r="61" spans="1:8" ht="12.75">
      <c r="A61">
        <f t="shared" si="2"/>
        <v>53</v>
      </c>
      <c r="B61" s="38">
        <v>40452</v>
      </c>
      <c r="C61" s="7" t="s">
        <v>118</v>
      </c>
      <c r="D61" s="7" t="s">
        <v>150</v>
      </c>
      <c r="E61" s="7">
        <v>1992</v>
      </c>
      <c r="F61" s="39">
        <f t="shared" si="3"/>
        <v>205</v>
      </c>
      <c r="G61" s="23">
        <v>62.5</v>
      </c>
      <c r="H61" s="20" t="s">
        <v>151</v>
      </c>
    </row>
    <row r="62" spans="1:8" ht="12.75">
      <c r="A62">
        <f t="shared" si="2"/>
        <v>54</v>
      </c>
      <c r="B62" s="38">
        <v>35704</v>
      </c>
      <c r="C62" s="7" t="s">
        <v>387</v>
      </c>
      <c r="D62" s="7" t="s">
        <v>388</v>
      </c>
      <c r="E62" s="7"/>
      <c r="F62" s="39">
        <f t="shared" si="3"/>
        <v>216.48</v>
      </c>
      <c r="G62" s="23">
        <v>66</v>
      </c>
      <c r="H62" s="20" t="s">
        <v>80</v>
      </c>
    </row>
    <row r="63" spans="1:8" ht="12.75">
      <c r="A63">
        <f t="shared" si="2"/>
        <v>55</v>
      </c>
      <c r="B63" s="38">
        <v>34608</v>
      </c>
      <c r="C63" s="7" t="s">
        <v>89</v>
      </c>
      <c r="D63" s="7" t="s">
        <v>90</v>
      </c>
      <c r="E63" s="7">
        <v>1971</v>
      </c>
      <c r="F63" s="39">
        <f t="shared" si="3"/>
        <v>203.688</v>
      </c>
      <c r="G63" s="23">
        <v>62.1</v>
      </c>
      <c r="H63" s="20" t="s">
        <v>80</v>
      </c>
    </row>
    <row r="64" spans="1:8" ht="12.75">
      <c r="A64">
        <f t="shared" si="2"/>
        <v>56</v>
      </c>
      <c r="B64" s="38">
        <v>36434</v>
      </c>
      <c r="C64" s="7" t="s">
        <v>86</v>
      </c>
      <c r="D64" s="7" t="s">
        <v>234</v>
      </c>
      <c r="E64" s="7"/>
      <c r="F64" s="39">
        <f t="shared" si="3"/>
        <v>205.328</v>
      </c>
      <c r="G64" s="23">
        <v>62.6</v>
      </c>
      <c r="H64" s="20" t="s">
        <v>92</v>
      </c>
    </row>
    <row r="65" spans="1:8" ht="12.75">
      <c r="A65">
        <f t="shared" si="2"/>
        <v>57</v>
      </c>
      <c r="B65" s="40">
        <v>43009</v>
      </c>
      <c r="C65" s="10" t="s">
        <v>128</v>
      </c>
      <c r="D65" s="10" t="s">
        <v>129</v>
      </c>
      <c r="E65" s="10"/>
      <c r="F65" s="39">
        <f t="shared" si="3"/>
        <v>201.72</v>
      </c>
      <c r="G65" s="26">
        <v>61.5</v>
      </c>
      <c r="H65" s="21" t="s">
        <v>130</v>
      </c>
    </row>
    <row r="66" spans="1:8" ht="12.75">
      <c r="A66">
        <f t="shared" si="2"/>
        <v>58</v>
      </c>
      <c r="B66" s="38">
        <v>35704</v>
      </c>
      <c r="C66" s="7" t="s">
        <v>59</v>
      </c>
      <c r="D66" s="7" t="s">
        <v>175</v>
      </c>
      <c r="E66" s="7">
        <f>2018-39</f>
        <v>1979</v>
      </c>
      <c r="F66" s="39">
        <f t="shared" si="3"/>
        <v>205</v>
      </c>
      <c r="G66" s="23">
        <v>62.5</v>
      </c>
      <c r="H66" s="20" t="s">
        <v>80</v>
      </c>
    </row>
    <row r="67" spans="1:8" ht="12.75">
      <c r="A67">
        <f t="shared" si="2"/>
        <v>59</v>
      </c>
      <c r="B67" s="38">
        <v>37530</v>
      </c>
      <c r="C67" s="7" t="s">
        <v>268</v>
      </c>
      <c r="D67" s="7" t="s">
        <v>269</v>
      </c>
      <c r="E67" s="7"/>
      <c r="F67" s="39">
        <f t="shared" si="3"/>
        <v>200.07999999999998</v>
      </c>
      <c r="G67" s="23">
        <v>61</v>
      </c>
      <c r="H67" s="20" t="s">
        <v>270</v>
      </c>
    </row>
    <row r="68" spans="1:8" ht="12.75">
      <c r="A68">
        <f t="shared" si="2"/>
        <v>60</v>
      </c>
      <c r="B68" s="38">
        <v>42278</v>
      </c>
      <c r="C68" s="10" t="s">
        <v>68</v>
      </c>
      <c r="D68" s="10" t="s">
        <v>88</v>
      </c>
      <c r="E68" s="10">
        <v>1997</v>
      </c>
      <c r="F68" s="39">
        <f t="shared" si="3"/>
        <v>212.872</v>
      </c>
      <c r="G68" s="26">
        <v>64.9</v>
      </c>
      <c r="H68" s="21" t="s">
        <v>80</v>
      </c>
    </row>
    <row r="69" spans="1:17" ht="12.75">
      <c r="A69">
        <f t="shared" si="2"/>
        <v>61</v>
      </c>
      <c r="B69" s="38">
        <v>35339</v>
      </c>
      <c r="C69" s="7" t="s">
        <v>212</v>
      </c>
      <c r="D69" s="7" t="s">
        <v>213</v>
      </c>
      <c r="E69" s="7"/>
      <c r="F69" s="39">
        <f t="shared" si="3"/>
        <v>201.392</v>
      </c>
      <c r="G69" s="23">
        <v>61.4</v>
      </c>
      <c r="H69" s="20" t="s">
        <v>106</v>
      </c>
      <c r="K69" s="11"/>
      <c r="L69" s="41"/>
      <c r="M69" s="41"/>
      <c r="N69" s="41"/>
      <c r="O69" s="48"/>
      <c r="P69" s="42"/>
      <c r="Q69" s="43"/>
    </row>
    <row r="70" spans="1:17" ht="12.75">
      <c r="A70">
        <f t="shared" si="2"/>
        <v>62</v>
      </c>
      <c r="B70" s="121" t="s">
        <v>465</v>
      </c>
      <c r="C70" s="10" t="s">
        <v>308</v>
      </c>
      <c r="D70" s="10" t="s">
        <v>470</v>
      </c>
      <c r="E70" s="10">
        <v>2002</v>
      </c>
      <c r="F70" s="50">
        <f>G70*3.28</f>
        <v>200.07999999999998</v>
      </c>
      <c r="G70" s="26">
        <v>61</v>
      </c>
      <c r="H70" s="21" t="s">
        <v>155</v>
      </c>
      <c r="K70" s="11"/>
      <c r="L70" s="41"/>
      <c r="M70" s="41"/>
      <c r="N70" s="41"/>
      <c r="O70" s="48"/>
      <c r="P70" s="42"/>
      <c r="Q70" s="43"/>
    </row>
    <row r="71" spans="1:17" ht="12.75">
      <c r="A71">
        <f t="shared" si="2"/>
        <v>63</v>
      </c>
      <c r="B71" s="38">
        <v>36800</v>
      </c>
      <c r="C71" s="7" t="s">
        <v>59</v>
      </c>
      <c r="D71" s="7" t="s">
        <v>174</v>
      </c>
      <c r="E71" s="7">
        <v>1977</v>
      </c>
      <c r="F71" s="39">
        <f t="shared" si="3"/>
        <v>205</v>
      </c>
      <c r="G71" s="23">
        <v>62.5</v>
      </c>
      <c r="H71" s="20" t="s">
        <v>6</v>
      </c>
      <c r="K71" s="11"/>
      <c r="L71" s="41"/>
      <c r="M71" s="41"/>
      <c r="N71" s="41"/>
      <c r="O71" s="48"/>
      <c r="P71" s="42"/>
      <c r="Q71" s="43"/>
    </row>
    <row r="72" spans="1:8" ht="12.75">
      <c r="A72">
        <f t="shared" si="2"/>
        <v>64</v>
      </c>
      <c r="B72" s="38">
        <v>38626</v>
      </c>
      <c r="C72" s="7" t="s">
        <v>297</v>
      </c>
      <c r="D72" s="7" t="s">
        <v>174</v>
      </c>
      <c r="E72" s="7">
        <v>1982</v>
      </c>
      <c r="F72" s="39">
        <f t="shared" si="3"/>
        <v>201.392</v>
      </c>
      <c r="G72" s="23">
        <v>61.4</v>
      </c>
      <c r="H72" s="20" t="s">
        <v>295</v>
      </c>
    </row>
    <row r="73" spans="1:8" ht="12.75">
      <c r="A73">
        <f t="shared" si="2"/>
        <v>65</v>
      </c>
      <c r="B73" s="38">
        <v>41913</v>
      </c>
      <c r="C73" s="10" t="s">
        <v>141</v>
      </c>
      <c r="D73" s="10" t="s">
        <v>142</v>
      </c>
      <c r="E73" s="9">
        <v>1995</v>
      </c>
      <c r="F73" s="39">
        <f t="shared" si="3"/>
        <v>203.03199999999998</v>
      </c>
      <c r="G73" s="26">
        <v>61.9</v>
      </c>
      <c r="H73" s="21" t="s">
        <v>80</v>
      </c>
    </row>
    <row r="74" spans="1:8" ht="12.75">
      <c r="A74">
        <f t="shared" si="2"/>
        <v>66</v>
      </c>
      <c r="B74" s="40">
        <v>43269</v>
      </c>
      <c r="C74" s="10" t="s">
        <v>123</v>
      </c>
      <c r="D74" s="10" t="s">
        <v>124</v>
      </c>
      <c r="E74" s="10">
        <v>1999</v>
      </c>
      <c r="F74" s="50">
        <v>204</v>
      </c>
      <c r="G74" s="26">
        <f>F74/3.28</f>
        <v>62.19512195121951</v>
      </c>
      <c r="H74" s="21" t="s">
        <v>80</v>
      </c>
    </row>
    <row r="75" spans="1:8" ht="12.75">
      <c r="A75">
        <f t="shared" si="2"/>
        <v>67</v>
      </c>
      <c r="B75" s="38">
        <v>37530</v>
      </c>
      <c r="C75" s="7" t="s">
        <v>257</v>
      </c>
      <c r="D75" s="7" t="s">
        <v>258</v>
      </c>
      <c r="E75" s="7"/>
      <c r="F75" s="39">
        <f t="shared" si="3"/>
        <v>203.35999999999999</v>
      </c>
      <c r="G75" s="23">
        <v>62</v>
      </c>
      <c r="H75" s="20" t="s">
        <v>100</v>
      </c>
    </row>
    <row r="76" spans="1:8" ht="12.75">
      <c r="A76">
        <f t="shared" si="2"/>
        <v>68</v>
      </c>
      <c r="B76" s="38">
        <v>31686</v>
      </c>
      <c r="C76" s="10" t="s">
        <v>3</v>
      </c>
      <c r="D76" s="10" t="s">
        <v>4</v>
      </c>
      <c r="F76" s="50">
        <f>G76*3.28</f>
        <v>203.03199999999998</v>
      </c>
      <c r="G76" s="26">
        <v>61.9</v>
      </c>
      <c r="H76" s="21" t="s">
        <v>79</v>
      </c>
    </row>
    <row r="77" spans="1:8" ht="12.75">
      <c r="A77">
        <f t="shared" si="2"/>
        <v>69</v>
      </c>
      <c r="B77" s="84" t="s">
        <v>407</v>
      </c>
      <c r="C77" s="10" t="s">
        <v>408</v>
      </c>
      <c r="D77" s="10" t="s">
        <v>4</v>
      </c>
      <c r="E77" s="10">
        <v>1999</v>
      </c>
      <c r="F77" s="50">
        <f>G77*3.28</f>
        <v>208.28</v>
      </c>
      <c r="G77" s="26">
        <v>63.5</v>
      </c>
      <c r="H77" s="21" t="s">
        <v>79</v>
      </c>
    </row>
    <row r="78" spans="1:8" ht="12.75">
      <c r="A78">
        <f t="shared" si="2"/>
        <v>70</v>
      </c>
      <c r="B78" s="38">
        <v>35339</v>
      </c>
      <c r="C78" s="7" t="s">
        <v>207</v>
      </c>
      <c r="D78" s="7" t="s">
        <v>208</v>
      </c>
      <c r="E78" s="7"/>
      <c r="F78" s="39">
        <f t="shared" si="3"/>
        <v>205.98399999999998</v>
      </c>
      <c r="G78" s="23">
        <v>62.8</v>
      </c>
      <c r="H78" s="20" t="s">
        <v>80</v>
      </c>
    </row>
    <row r="79" spans="1:8" ht="12.75">
      <c r="A79">
        <f t="shared" si="2"/>
        <v>71</v>
      </c>
      <c r="B79" s="38">
        <v>35704</v>
      </c>
      <c r="C79" s="7" t="s">
        <v>224</v>
      </c>
      <c r="D79" s="7" t="s">
        <v>225</v>
      </c>
      <c r="E79" s="7">
        <v>1980</v>
      </c>
      <c r="F79" s="39">
        <f t="shared" si="3"/>
        <v>200.07999999999998</v>
      </c>
      <c r="G79" s="23">
        <v>61</v>
      </c>
      <c r="H79" s="20" t="s">
        <v>80</v>
      </c>
    </row>
    <row r="80" spans="1:8" ht="12.75">
      <c r="A80">
        <f t="shared" si="2"/>
        <v>72</v>
      </c>
      <c r="B80" s="38">
        <v>40817</v>
      </c>
      <c r="C80" s="10" t="s">
        <v>308</v>
      </c>
      <c r="D80" s="10" t="s">
        <v>309</v>
      </c>
      <c r="E80" s="10">
        <v>1993</v>
      </c>
      <c r="F80" s="39">
        <f t="shared" si="3"/>
        <v>207.95199999999997</v>
      </c>
      <c r="G80" s="26">
        <v>63.4</v>
      </c>
      <c r="H80" s="21" t="s">
        <v>310</v>
      </c>
    </row>
    <row r="81" spans="1:8" ht="12.75">
      <c r="A81">
        <f t="shared" si="2"/>
        <v>73</v>
      </c>
      <c r="B81" s="38">
        <v>41913</v>
      </c>
      <c r="C81" s="10" t="s">
        <v>112</v>
      </c>
      <c r="D81" s="10" t="s">
        <v>414</v>
      </c>
      <c r="E81" s="10">
        <v>1993</v>
      </c>
      <c r="F81" s="39">
        <f aca="true" t="shared" si="4" ref="F81:F116">G81*3.28</f>
        <v>205.656</v>
      </c>
      <c r="G81" s="26">
        <v>62.7</v>
      </c>
      <c r="H81" s="21" t="s">
        <v>98</v>
      </c>
    </row>
    <row r="82" spans="1:8" ht="12.75">
      <c r="A82">
        <f t="shared" si="2"/>
        <v>74</v>
      </c>
      <c r="B82" s="40">
        <v>42644</v>
      </c>
      <c r="C82" s="10" t="s">
        <v>326</v>
      </c>
      <c r="D82" s="10" t="s">
        <v>134</v>
      </c>
      <c r="E82" s="10">
        <v>1987</v>
      </c>
      <c r="F82" s="39">
        <f t="shared" si="4"/>
        <v>200.408</v>
      </c>
      <c r="G82" s="26">
        <v>61.1</v>
      </c>
      <c r="H82" s="21" t="s">
        <v>135</v>
      </c>
    </row>
    <row r="83" spans="1:8" ht="12.75">
      <c r="A83">
        <f t="shared" si="2"/>
        <v>75</v>
      </c>
      <c r="B83" s="38">
        <v>37530</v>
      </c>
      <c r="C83" s="7" t="s">
        <v>154</v>
      </c>
      <c r="D83" s="10" t="s">
        <v>153</v>
      </c>
      <c r="E83" s="7">
        <v>1977</v>
      </c>
      <c r="F83" s="39">
        <f t="shared" si="4"/>
        <v>199.916</v>
      </c>
      <c r="G83" s="23">
        <v>60.95</v>
      </c>
      <c r="H83" s="20" t="s">
        <v>155</v>
      </c>
    </row>
    <row r="84" spans="1:8" ht="12.75">
      <c r="A84">
        <f t="shared" si="2"/>
        <v>76</v>
      </c>
      <c r="B84" s="84" t="s">
        <v>423</v>
      </c>
      <c r="C84" s="10" t="s">
        <v>146</v>
      </c>
      <c r="D84" s="10" t="s">
        <v>424</v>
      </c>
      <c r="E84" s="10">
        <v>1985</v>
      </c>
      <c r="F84" s="50">
        <v>207</v>
      </c>
      <c r="G84" s="26">
        <v>63.2</v>
      </c>
      <c r="H84" s="21" t="s">
        <v>80</v>
      </c>
    </row>
    <row r="85" spans="1:8" ht="12.75">
      <c r="A85">
        <f t="shared" si="2"/>
        <v>77</v>
      </c>
      <c r="B85" s="40">
        <v>41548</v>
      </c>
      <c r="C85" s="10" t="s">
        <v>120</v>
      </c>
      <c r="D85" s="10" t="s">
        <v>152</v>
      </c>
      <c r="E85" s="10">
        <v>1994</v>
      </c>
      <c r="F85" s="39">
        <f t="shared" si="4"/>
        <v>203.03199999999998</v>
      </c>
      <c r="G85" s="26">
        <v>61.9</v>
      </c>
      <c r="H85" s="21" t="s">
        <v>295</v>
      </c>
    </row>
    <row r="86" spans="1:8" ht="12.75">
      <c r="A86">
        <f t="shared" si="2"/>
        <v>78</v>
      </c>
      <c r="B86" s="38">
        <v>37895</v>
      </c>
      <c r="C86" s="7" t="s">
        <v>64</v>
      </c>
      <c r="D86" s="7" t="s">
        <v>179</v>
      </c>
      <c r="E86" s="7">
        <v>1984</v>
      </c>
      <c r="F86" s="39">
        <f t="shared" si="4"/>
        <v>202.70399999999998</v>
      </c>
      <c r="G86" s="23">
        <v>61.8</v>
      </c>
      <c r="H86" s="20" t="s">
        <v>80</v>
      </c>
    </row>
    <row r="87" spans="1:8" ht="12.75">
      <c r="A87">
        <f t="shared" si="2"/>
        <v>79</v>
      </c>
      <c r="B87" s="38">
        <v>39356</v>
      </c>
      <c r="C87" s="10" t="s">
        <v>91</v>
      </c>
      <c r="D87" s="10" t="s">
        <v>340</v>
      </c>
      <c r="E87" s="10">
        <v>1988</v>
      </c>
      <c r="F87" s="39">
        <f t="shared" si="4"/>
        <v>205</v>
      </c>
      <c r="G87" s="22">
        <v>62.5</v>
      </c>
      <c r="H87" s="21" t="s">
        <v>92</v>
      </c>
    </row>
    <row r="88" spans="1:8" ht="12.75">
      <c r="A88">
        <f t="shared" si="2"/>
        <v>80</v>
      </c>
      <c r="B88" s="38">
        <v>40452</v>
      </c>
      <c r="C88" s="10" t="s">
        <v>115</v>
      </c>
      <c r="D88" s="10" t="s">
        <v>116</v>
      </c>
      <c r="E88" s="10">
        <v>1992</v>
      </c>
      <c r="F88" s="39">
        <f t="shared" si="4"/>
        <v>202.376</v>
      </c>
      <c r="G88" s="26">
        <v>61.7</v>
      </c>
      <c r="H88" s="21" t="s">
        <v>103</v>
      </c>
    </row>
    <row r="89" spans="1:8" ht="12.75">
      <c r="A89">
        <f t="shared" si="2"/>
        <v>81</v>
      </c>
      <c r="B89" s="38">
        <v>38626</v>
      </c>
      <c r="C89" s="7" t="s">
        <v>283</v>
      </c>
      <c r="D89" s="7" t="s">
        <v>189</v>
      </c>
      <c r="E89" s="10">
        <v>1971</v>
      </c>
      <c r="F89" s="39">
        <f t="shared" si="4"/>
        <v>202.048</v>
      </c>
      <c r="G89" s="23">
        <v>61.6</v>
      </c>
      <c r="H89" s="20" t="s">
        <v>80</v>
      </c>
    </row>
    <row r="90" spans="1:8" ht="12.75">
      <c r="A90">
        <f t="shared" si="2"/>
        <v>82</v>
      </c>
      <c r="B90" s="38">
        <v>35339</v>
      </c>
      <c r="C90" s="7" t="s">
        <v>206</v>
      </c>
      <c r="D90" s="7" t="s">
        <v>39</v>
      </c>
      <c r="E90" s="7">
        <v>1975</v>
      </c>
      <c r="F90" s="39">
        <f t="shared" si="4"/>
        <v>213.52799999999996</v>
      </c>
      <c r="G90" s="23">
        <v>65.1</v>
      </c>
      <c r="H90" s="20" t="s">
        <v>80</v>
      </c>
    </row>
    <row r="91" spans="1:8" ht="12.75">
      <c r="A91">
        <f t="shared" si="2"/>
        <v>83</v>
      </c>
      <c r="B91" s="38">
        <v>37895</v>
      </c>
      <c r="C91" s="7" t="s">
        <v>202</v>
      </c>
      <c r="D91" s="7" t="s">
        <v>277</v>
      </c>
      <c r="E91" s="7"/>
      <c r="F91" s="39">
        <f t="shared" si="4"/>
        <v>203.688</v>
      </c>
      <c r="G91" s="23">
        <v>62.1</v>
      </c>
      <c r="H91" s="20" t="s">
        <v>100</v>
      </c>
    </row>
    <row r="92" spans="1:8" ht="12.75">
      <c r="A92">
        <f t="shared" si="2"/>
        <v>84</v>
      </c>
      <c r="B92" s="38">
        <v>37895</v>
      </c>
      <c r="C92" s="7" t="s">
        <v>207</v>
      </c>
      <c r="D92" s="7" t="s">
        <v>277</v>
      </c>
      <c r="E92" s="7"/>
      <c r="F92" s="39">
        <f t="shared" si="4"/>
        <v>203.688</v>
      </c>
      <c r="G92" s="23">
        <v>62.1</v>
      </c>
      <c r="H92" s="20" t="s">
        <v>100</v>
      </c>
    </row>
    <row r="93" spans="1:8" ht="12.75">
      <c r="A93">
        <f t="shared" si="2"/>
        <v>85</v>
      </c>
      <c r="B93" s="38">
        <v>34973</v>
      </c>
      <c r="C93" s="7" t="s">
        <v>132</v>
      </c>
      <c r="D93" s="7" t="s">
        <v>133</v>
      </c>
      <c r="E93" s="7">
        <v>1973</v>
      </c>
      <c r="F93" s="39">
        <f t="shared" si="4"/>
        <v>202.54</v>
      </c>
      <c r="G93" s="23">
        <v>61.75</v>
      </c>
      <c r="H93" s="20" t="s">
        <v>80</v>
      </c>
    </row>
    <row r="94" spans="1:8" ht="12.75">
      <c r="A94">
        <f t="shared" si="2"/>
        <v>86</v>
      </c>
      <c r="B94" s="38">
        <v>42278</v>
      </c>
      <c r="C94" s="10" t="s">
        <v>289</v>
      </c>
      <c r="D94" s="10" t="s">
        <v>139</v>
      </c>
      <c r="E94" s="10">
        <v>1997</v>
      </c>
      <c r="F94" s="39">
        <f t="shared" si="4"/>
        <v>208.28</v>
      </c>
      <c r="G94" s="26">
        <v>63.5</v>
      </c>
      <c r="H94" s="21" t="s">
        <v>151</v>
      </c>
    </row>
    <row r="95" spans="1:8" ht="12.75">
      <c r="A95">
        <f t="shared" si="2"/>
        <v>87</v>
      </c>
      <c r="B95" s="38">
        <v>41913</v>
      </c>
      <c r="C95" s="10" t="s">
        <v>321</v>
      </c>
      <c r="D95" s="10" t="s">
        <v>322</v>
      </c>
      <c r="E95" s="10">
        <v>1973</v>
      </c>
      <c r="F95" s="39">
        <f t="shared" si="4"/>
        <v>200.408</v>
      </c>
      <c r="G95" s="26">
        <v>61.1</v>
      </c>
      <c r="H95" s="21" t="s">
        <v>323</v>
      </c>
    </row>
    <row r="96" spans="1:8" ht="12.75">
      <c r="A96">
        <f t="shared" si="2"/>
        <v>88</v>
      </c>
      <c r="B96" s="120">
        <v>35490</v>
      </c>
      <c r="C96" s="7" t="s">
        <v>25</v>
      </c>
      <c r="D96" s="7" t="s">
        <v>219</v>
      </c>
      <c r="E96" s="7"/>
      <c r="F96" s="39">
        <v>209</v>
      </c>
      <c r="G96" s="23">
        <f>F96/3.28</f>
        <v>63.71951219512196</v>
      </c>
      <c r="H96" s="20" t="s">
        <v>6</v>
      </c>
    </row>
    <row r="97" spans="1:8" ht="12.75">
      <c r="A97">
        <f t="shared" si="2"/>
        <v>89</v>
      </c>
      <c r="B97" s="84" t="s">
        <v>425</v>
      </c>
      <c r="C97" s="10" t="s">
        <v>300</v>
      </c>
      <c r="D97" s="10" t="s">
        <v>426</v>
      </c>
      <c r="E97" s="10">
        <v>1998</v>
      </c>
      <c r="F97" s="50">
        <v>203</v>
      </c>
      <c r="G97" s="26">
        <v>62</v>
      </c>
      <c r="H97" s="21" t="s">
        <v>80</v>
      </c>
    </row>
    <row r="98" spans="1:8" ht="12.75">
      <c r="A98">
        <f t="shared" si="2"/>
        <v>90</v>
      </c>
      <c r="B98" s="121" t="s">
        <v>465</v>
      </c>
      <c r="C98" s="10" t="s">
        <v>467</v>
      </c>
      <c r="D98" s="10" t="s">
        <v>426</v>
      </c>
      <c r="E98" s="10">
        <v>2001</v>
      </c>
      <c r="F98" s="50">
        <v>203</v>
      </c>
      <c r="G98" s="26">
        <v>61.9</v>
      </c>
      <c r="H98" s="21" t="s">
        <v>80</v>
      </c>
    </row>
    <row r="99" spans="1:8" ht="12.75">
      <c r="A99">
        <f t="shared" si="2"/>
        <v>91</v>
      </c>
      <c r="B99" s="40">
        <v>43238</v>
      </c>
      <c r="C99" s="10" t="s">
        <v>65</v>
      </c>
      <c r="D99" s="10" t="s">
        <v>32</v>
      </c>
      <c r="E99" s="10">
        <v>1996</v>
      </c>
      <c r="F99" s="50">
        <f t="shared" si="4"/>
        <v>203.688</v>
      </c>
      <c r="G99" s="26">
        <v>62.1</v>
      </c>
      <c r="H99" s="21" t="s">
        <v>122</v>
      </c>
    </row>
    <row r="100" spans="1:8" ht="12.75">
      <c r="A100">
        <f t="shared" si="2"/>
        <v>92</v>
      </c>
      <c r="B100" s="38">
        <v>33878</v>
      </c>
      <c r="C100" s="7" t="s">
        <v>31</v>
      </c>
      <c r="D100" s="7" t="s">
        <v>194</v>
      </c>
      <c r="E100" s="7"/>
      <c r="F100" s="39">
        <f t="shared" si="4"/>
        <v>202.048</v>
      </c>
      <c r="G100" s="23">
        <v>61.6</v>
      </c>
      <c r="H100" s="20" t="s">
        <v>122</v>
      </c>
    </row>
    <row r="101" spans="1:8" ht="12.75">
      <c r="A101">
        <f t="shared" si="2"/>
        <v>93</v>
      </c>
      <c r="B101" s="38">
        <v>38626</v>
      </c>
      <c r="C101" s="7" t="s">
        <v>293</v>
      </c>
      <c r="D101" s="7" t="s">
        <v>294</v>
      </c>
      <c r="E101" s="7"/>
      <c r="F101" s="39">
        <f t="shared" si="4"/>
        <v>205.656</v>
      </c>
      <c r="G101" s="23">
        <v>62.7</v>
      </c>
      <c r="H101" s="20" t="s">
        <v>295</v>
      </c>
    </row>
    <row r="102" spans="1:8" ht="12.75">
      <c r="A102">
        <f t="shared" si="2"/>
        <v>94</v>
      </c>
      <c r="B102" s="38">
        <v>36069</v>
      </c>
      <c r="C102" s="7" t="s">
        <v>231</v>
      </c>
      <c r="D102" s="7" t="s">
        <v>232</v>
      </c>
      <c r="E102" s="7"/>
      <c r="F102" s="39">
        <f t="shared" si="4"/>
        <v>200.736</v>
      </c>
      <c r="G102" s="23">
        <v>61.2</v>
      </c>
      <c r="H102" s="20" t="s">
        <v>100</v>
      </c>
    </row>
    <row r="103" spans="1:8" ht="12.75">
      <c r="A103">
        <f t="shared" si="2"/>
        <v>95</v>
      </c>
      <c r="B103" s="38">
        <v>38626</v>
      </c>
      <c r="C103" s="7" t="s">
        <v>146</v>
      </c>
      <c r="D103" s="7" t="s">
        <v>147</v>
      </c>
      <c r="E103" s="7">
        <v>1984</v>
      </c>
      <c r="F103" s="39">
        <f t="shared" si="4"/>
        <v>203.35999999999999</v>
      </c>
      <c r="G103" s="23">
        <v>62</v>
      </c>
      <c r="H103" s="20" t="s">
        <v>122</v>
      </c>
    </row>
    <row r="104" spans="1:8" ht="12.75">
      <c r="A104">
        <f t="shared" si="2"/>
        <v>96</v>
      </c>
      <c r="B104" s="38">
        <v>38261</v>
      </c>
      <c r="C104" s="7" t="s">
        <v>292</v>
      </c>
      <c r="D104" s="7" t="s">
        <v>176</v>
      </c>
      <c r="E104" s="7"/>
      <c r="F104" s="39">
        <f t="shared" si="4"/>
        <v>199.75199999999998</v>
      </c>
      <c r="G104" s="23">
        <v>60.9</v>
      </c>
      <c r="H104" s="20" t="s">
        <v>106</v>
      </c>
    </row>
    <row r="105" spans="1:8" ht="12.75">
      <c r="A105">
        <f t="shared" si="2"/>
        <v>97</v>
      </c>
      <c r="B105" s="38">
        <v>37895</v>
      </c>
      <c r="C105" s="7" t="s">
        <v>279</v>
      </c>
      <c r="D105" s="7" t="s">
        <v>280</v>
      </c>
      <c r="E105" s="7"/>
      <c r="F105" s="39">
        <f t="shared" si="4"/>
        <v>204.016</v>
      </c>
      <c r="G105" s="23">
        <v>62.2</v>
      </c>
      <c r="H105" s="20" t="s">
        <v>151</v>
      </c>
    </row>
    <row r="106" spans="1:11" ht="12.75">
      <c r="A106">
        <f t="shared" si="2"/>
        <v>98</v>
      </c>
      <c r="B106" s="119" t="s">
        <v>501</v>
      </c>
      <c r="C106" s="67" t="s">
        <v>502</v>
      </c>
      <c r="D106" s="67" t="s">
        <v>503</v>
      </c>
      <c r="E106" s="67">
        <v>2000</v>
      </c>
      <c r="F106" s="126">
        <f>G106*3.28</f>
        <v>199.52239999999998</v>
      </c>
      <c r="G106" s="69">
        <v>60.83</v>
      </c>
      <c r="H106" s="70" t="s">
        <v>201</v>
      </c>
      <c r="I106" s="136"/>
      <c r="J106" s="7"/>
      <c r="K106" s="7"/>
    </row>
    <row r="107" spans="1:8" ht="12.75">
      <c r="A107">
        <f t="shared" si="2"/>
        <v>99</v>
      </c>
      <c r="B107" s="38">
        <v>36069</v>
      </c>
      <c r="C107" s="7" t="s">
        <v>230</v>
      </c>
      <c r="D107" s="7" t="s">
        <v>115</v>
      </c>
      <c r="E107" s="7"/>
      <c r="F107" s="39">
        <f t="shared" si="4"/>
        <v>201.06399999999996</v>
      </c>
      <c r="G107" s="23">
        <v>61.3</v>
      </c>
      <c r="H107" s="20" t="s">
        <v>106</v>
      </c>
    </row>
    <row r="108" spans="1:8" ht="12.75">
      <c r="A108">
        <f aca="true" t="shared" si="5" ref="A108:A128">A107+1</f>
        <v>100</v>
      </c>
      <c r="B108" s="38">
        <v>36069</v>
      </c>
      <c r="C108" s="7" t="s">
        <v>207</v>
      </c>
      <c r="D108" s="7" t="s">
        <v>229</v>
      </c>
      <c r="E108" s="7">
        <f>2018-44</f>
        <v>1974</v>
      </c>
      <c r="F108" s="39">
        <f t="shared" si="4"/>
        <v>204.34399999999997</v>
      </c>
      <c r="G108" s="23">
        <v>62.3</v>
      </c>
      <c r="H108" s="20" t="s">
        <v>80</v>
      </c>
    </row>
    <row r="109" spans="1:8" ht="12.75">
      <c r="A109">
        <f t="shared" si="5"/>
        <v>101</v>
      </c>
      <c r="B109" s="38">
        <v>39722</v>
      </c>
      <c r="C109" s="10" t="s">
        <v>62</v>
      </c>
      <c r="D109" s="10" t="s">
        <v>63</v>
      </c>
      <c r="E109" s="10">
        <v>1988</v>
      </c>
      <c r="F109" s="39">
        <f t="shared" si="4"/>
        <v>208.28</v>
      </c>
      <c r="G109" s="22">
        <v>63.5</v>
      </c>
      <c r="H109" s="21" t="s">
        <v>122</v>
      </c>
    </row>
    <row r="110" spans="1:8" ht="12.75">
      <c r="A110">
        <f t="shared" si="5"/>
        <v>102</v>
      </c>
      <c r="B110" s="38">
        <v>37530</v>
      </c>
      <c r="C110" s="7" t="s">
        <v>266</v>
      </c>
      <c r="D110" s="7" t="s">
        <v>267</v>
      </c>
      <c r="E110" s="7"/>
      <c r="F110" s="39">
        <f t="shared" si="4"/>
        <v>202.048</v>
      </c>
      <c r="G110" s="23">
        <v>61.6</v>
      </c>
      <c r="H110" s="20" t="s">
        <v>201</v>
      </c>
    </row>
    <row r="111" spans="1:8" ht="12.75">
      <c r="A111">
        <f t="shared" si="5"/>
        <v>103</v>
      </c>
      <c r="B111" s="38">
        <v>38626</v>
      </c>
      <c r="C111" s="7" t="s">
        <v>81</v>
      </c>
      <c r="D111" s="7" t="s">
        <v>82</v>
      </c>
      <c r="E111" s="7">
        <v>1986</v>
      </c>
      <c r="F111" s="39">
        <f t="shared" si="4"/>
        <v>199.75199999999998</v>
      </c>
      <c r="G111" s="23">
        <v>60.9</v>
      </c>
      <c r="H111" s="20" t="s">
        <v>296</v>
      </c>
    </row>
    <row r="112" spans="1:8" ht="12.75">
      <c r="A112">
        <f t="shared" si="5"/>
        <v>104</v>
      </c>
      <c r="B112" s="38">
        <v>39356</v>
      </c>
      <c r="C112" s="10" t="s">
        <v>95</v>
      </c>
      <c r="D112" s="10" t="s">
        <v>82</v>
      </c>
      <c r="E112" s="10">
        <v>1981</v>
      </c>
      <c r="F112" s="39">
        <f t="shared" si="4"/>
        <v>207.95199999999997</v>
      </c>
      <c r="G112" s="22">
        <v>63.4</v>
      </c>
      <c r="H112" s="21" t="s">
        <v>296</v>
      </c>
    </row>
    <row r="113" spans="1:8" ht="12.75">
      <c r="A113">
        <f t="shared" si="5"/>
        <v>105</v>
      </c>
      <c r="B113" s="38">
        <v>39356</v>
      </c>
      <c r="C113" s="10" t="s">
        <v>160</v>
      </c>
      <c r="D113" s="10" t="s">
        <v>159</v>
      </c>
      <c r="E113" s="10">
        <v>1979</v>
      </c>
      <c r="F113" s="39">
        <f t="shared" si="4"/>
        <v>201.72</v>
      </c>
      <c r="G113" s="22">
        <v>61.5</v>
      </c>
      <c r="H113" s="21" t="s">
        <v>80</v>
      </c>
    </row>
    <row r="114" spans="1:8" ht="12.75">
      <c r="A114">
        <f t="shared" si="5"/>
        <v>106</v>
      </c>
      <c r="B114" s="38">
        <v>39722</v>
      </c>
      <c r="C114" s="10" t="s">
        <v>307</v>
      </c>
      <c r="D114" s="10" t="s">
        <v>306</v>
      </c>
      <c r="E114" s="10"/>
      <c r="F114" s="39">
        <f t="shared" si="4"/>
        <v>211.232</v>
      </c>
      <c r="G114" s="23">
        <v>64.4</v>
      </c>
      <c r="H114" s="21" t="s">
        <v>163</v>
      </c>
    </row>
    <row r="115" spans="1:8" ht="12.75">
      <c r="A115">
        <f t="shared" si="5"/>
        <v>107</v>
      </c>
      <c r="B115" s="38">
        <v>40087</v>
      </c>
      <c r="C115" s="10" t="s">
        <v>305</v>
      </c>
      <c r="D115" s="10" t="s">
        <v>306</v>
      </c>
      <c r="E115" s="10"/>
      <c r="F115" s="39">
        <f t="shared" si="4"/>
        <v>204.672</v>
      </c>
      <c r="G115" s="26">
        <v>62.4</v>
      </c>
      <c r="H115" s="21" t="s">
        <v>163</v>
      </c>
    </row>
    <row r="116" spans="1:8" ht="12.75">
      <c r="A116">
        <f t="shared" si="5"/>
        <v>108</v>
      </c>
      <c r="B116" s="38">
        <v>39356</v>
      </c>
      <c r="C116" s="10" t="s">
        <v>332</v>
      </c>
      <c r="D116" s="10" t="s">
        <v>77</v>
      </c>
      <c r="E116" s="10">
        <v>1981</v>
      </c>
      <c r="F116" s="39">
        <f t="shared" si="4"/>
        <v>207.95199999999997</v>
      </c>
      <c r="G116" s="23">
        <v>63.4</v>
      </c>
      <c r="H116" s="21" t="s">
        <v>333</v>
      </c>
    </row>
    <row r="117" spans="1:8" ht="12.75">
      <c r="A117">
        <f t="shared" si="5"/>
        <v>109</v>
      </c>
      <c r="B117" s="38">
        <v>41548</v>
      </c>
      <c r="C117" s="10" t="s">
        <v>148</v>
      </c>
      <c r="D117" s="10" t="s">
        <v>149</v>
      </c>
      <c r="E117" s="10">
        <v>1988</v>
      </c>
      <c r="F117" s="39">
        <f aca="true" t="shared" si="6" ref="F117:F156">G117*3.28</f>
        <v>207.95199999999997</v>
      </c>
      <c r="G117" s="23">
        <v>63.4</v>
      </c>
      <c r="H117" s="21" t="s">
        <v>6</v>
      </c>
    </row>
    <row r="118" spans="1:8" ht="12.75">
      <c r="A118">
        <f t="shared" si="5"/>
        <v>110</v>
      </c>
      <c r="B118" s="38">
        <v>37165</v>
      </c>
      <c r="C118" s="7" t="s">
        <v>250</v>
      </c>
      <c r="D118" s="7" t="s">
        <v>251</v>
      </c>
      <c r="E118" s="7"/>
      <c r="F118" s="39">
        <f t="shared" si="6"/>
        <v>205</v>
      </c>
      <c r="G118" s="23">
        <v>62.5</v>
      </c>
      <c r="H118" s="20" t="s">
        <v>106</v>
      </c>
    </row>
    <row r="119" spans="1:8" ht="12.75">
      <c r="A119">
        <f t="shared" si="5"/>
        <v>111</v>
      </c>
      <c r="B119" s="38">
        <v>37530</v>
      </c>
      <c r="C119" s="7" t="s">
        <v>271</v>
      </c>
      <c r="D119" s="7" t="s">
        <v>272</v>
      </c>
      <c r="E119" s="7">
        <f>2018-40</f>
        <v>1978</v>
      </c>
      <c r="F119" s="39">
        <f t="shared" si="6"/>
        <v>202.048</v>
      </c>
      <c r="G119" s="23">
        <v>61.6</v>
      </c>
      <c r="H119" s="20" t="s">
        <v>80</v>
      </c>
    </row>
    <row r="120" spans="1:8" ht="12.75">
      <c r="A120">
        <f t="shared" si="5"/>
        <v>112</v>
      </c>
      <c r="B120" s="38">
        <v>38626</v>
      </c>
      <c r="C120" s="7" t="s">
        <v>202</v>
      </c>
      <c r="D120" s="7" t="s">
        <v>298</v>
      </c>
      <c r="E120" s="7"/>
      <c r="F120" s="39">
        <f t="shared" si="6"/>
        <v>199.5552</v>
      </c>
      <c r="G120" s="150">
        <v>60.84</v>
      </c>
      <c r="H120" s="20" t="s">
        <v>92</v>
      </c>
    </row>
    <row r="121" spans="1:8" ht="12.75">
      <c r="A121">
        <f t="shared" si="5"/>
        <v>113</v>
      </c>
      <c r="B121" s="40">
        <v>43009</v>
      </c>
      <c r="C121" s="10" t="s">
        <v>327</v>
      </c>
      <c r="D121" s="10" t="s">
        <v>328</v>
      </c>
      <c r="E121" s="10">
        <v>1990</v>
      </c>
      <c r="F121" s="39">
        <f t="shared" si="6"/>
        <v>205</v>
      </c>
      <c r="G121" s="26">
        <v>62.5</v>
      </c>
      <c r="H121" s="21" t="s">
        <v>329</v>
      </c>
    </row>
    <row r="122" spans="1:8" ht="12.75">
      <c r="A122">
        <f t="shared" si="5"/>
        <v>114</v>
      </c>
      <c r="B122" s="38">
        <v>32782</v>
      </c>
      <c r="C122" s="7" t="s">
        <v>193</v>
      </c>
      <c r="D122" s="7" t="s">
        <v>15</v>
      </c>
      <c r="E122" s="7"/>
      <c r="F122" s="39">
        <f t="shared" si="6"/>
        <v>199.75199999999998</v>
      </c>
      <c r="G122" s="23">
        <v>60.9</v>
      </c>
      <c r="H122" s="20" t="s">
        <v>6</v>
      </c>
    </row>
    <row r="123" spans="1:8" ht="12.75">
      <c r="A123">
        <f t="shared" si="5"/>
        <v>115</v>
      </c>
      <c r="B123" s="38">
        <v>36069</v>
      </c>
      <c r="C123" s="7" t="s">
        <v>177</v>
      </c>
      <c r="D123" s="7" t="s">
        <v>178</v>
      </c>
      <c r="E123" s="7"/>
      <c r="F123" s="39">
        <f t="shared" si="6"/>
        <v>200.408</v>
      </c>
      <c r="G123" s="23">
        <v>61.1</v>
      </c>
      <c r="H123" s="20" t="s">
        <v>92</v>
      </c>
    </row>
    <row r="124" spans="1:8" ht="12.75">
      <c r="A124">
        <f t="shared" si="5"/>
        <v>116</v>
      </c>
      <c r="B124" s="38">
        <v>43009</v>
      </c>
      <c r="C124" s="10" t="s">
        <v>396</v>
      </c>
      <c r="D124" s="10" t="s">
        <v>395</v>
      </c>
      <c r="E124" s="10">
        <v>1993</v>
      </c>
      <c r="F124" s="50">
        <f t="shared" si="6"/>
        <v>204.34399999999997</v>
      </c>
      <c r="G124" s="26">
        <v>62.3</v>
      </c>
      <c r="H124" s="21" t="s">
        <v>151</v>
      </c>
    </row>
    <row r="125" spans="1:8" ht="12.75">
      <c r="A125">
        <f t="shared" si="5"/>
        <v>117</v>
      </c>
      <c r="B125" s="38">
        <v>41548</v>
      </c>
      <c r="C125" s="10" t="s">
        <v>311</v>
      </c>
      <c r="D125" s="10" t="s">
        <v>312</v>
      </c>
      <c r="E125" s="10">
        <v>1991</v>
      </c>
      <c r="F125" s="39">
        <f t="shared" si="6"/>
        <v>202.70399999999998</v>
      </c>
      <c r="G125" s="23">
        <v>61.8</v>
      </c>
      <c r="H125" s="28" t="s">
        <v>79</v>
      </c>
    </row>
    <row r="126" spans="1:8" ht="12.75">
      <c r="A126">
        <f t="shared" si="5"/>
        <v>118</v>
      </c>
      <c r="B126" s="119" t="s">
        <v>497</v>
      </c>
      <c r="C126" s="67" t="s">
        <v>495</v>
      </c>
      <c r="D126" s="67" t="s">
        <v>496</v>
      </c>
      <c r="E126" s="67">
        <v>1995</v>
      </c>
      <c r="F126" s="68">
        <f>G126*3.28</f>
        <v>203.688</v>
      </c>
      <c r="G126" s="69">
        <v>62.1</v>
      </c>
      <c r="H126" s="70" t="s">
        <v>79</v>
      </c>
    </row>
    <row r="127" spans="1:8" ht="12.75">
      <c r="A127">
        <f t="shared" si="5"/>
        <v>119</v>
      </c>
      <c r="B127" s="38">
        <v>40817</v>
      </c>
      <c r="C127" s="10" t="s">
        <v>120</v>
      </c>
      <c r="D127" s="10" t="s">
        <v>121</v>
      </c>
      <c r="E127" s="10">
        <v>1990</v>
      </c>
      <c r="F127" s="39">
        <f t="shared" si="6"/>
        <v>199.75199999999998</v>
      </c>
      <c r="G127" s="23">
        <v>60.9</v>
      </c>
      <c r="H127" s="21" t="s">
        <v>122</v>
      </c>
    </row>
    <row r="128" spans="1:8" ht="12.75">
      <c r="A128">
        <f t="shared" si="5"/>
        <v>120</v>
      </c>
      <c r="B128" s="38">
        <v>44826</v>
      </c>
      <c r="C128" s="168" t="s">
        <v>605</v>
      </c>
      <c r="D128" s="168" t="s">
        <v>604</v>
      </c>
      <c r="E128" s="168">
        <v>2007</v>
      </c>
      <c r="F128" s="39">
        <f t="shared" si="6"/>
        <v>207.62399999999997</v>
      </c>
      <c r="G128" s="23">
        <v>63.3</v>
      </c>
      <c r="H128" s="169" t="s">
        <v>201</v>
      </c>
    </row>
    <row r="129" spans="1:8" ht="12.75">
      <c r="A129">
        <f aca="true" t="shared" si="7" ref="A129:A180">A128+1</f>
        <v>121</v>
      </c>
      <c r="B129" s="38">
        <v>37895</v>
      </c>
      <c r="C129" s="7" t="s">
        <v>275</v>
      </c>
      <c r="D129" s="7" t="s">
        <v>276</v>
      </c>
      <c r="E129" s="7"/>
      <c r="F129" s="39">
        <f t="shared" si="6"/>
        <v>205.656</v>
      </c>
      <c r="G129" s="23">
        <v>62.7</v>
      </c>
      <c r="H129" s="20" t="s">
        <v>106</v>
      </c>
    </row>
    <row r="130" spans="1:8" ht="12.75">
      <c r="A130">
        <f t="shared" si="7"/>
        <v>122</v>
      </c>
      <c r="B130" s="38">
        <v>35339</v>
      </c>
      <c r="C130" s="7" t="s">
        <v>210</v>
      </c>
      <c r="D130" s="7" t="s">
        <v>211</v>
      </c>
      <c r="E130" s="7"/>
      <c r="F130" s="39">
        <f t="shared" si="6"/>
        <v>202.048</v>
      </c>
      <c r="G130" s="23">
        <v>61.6</v>
      </c>
      <c r="H130" s="20" t="s">
        <v>106</v>
      </c>
    </row>
    <row r="131" spans="1:8" ht="12.75">
      <c r="A131">
        <f t="shared" si="7"/>
        <v>123</v>
      </c>
      <c r="B131" s="80" t="s">
        <v>422</v>
      </c>
      <c r="C131" s="10" t="s">
        <v>420</v>
      </c>
      <c r="D131" s="10" t="s">
        <v>421</v>
      </c>
      <c r="E131" s="10">
        <v>1999</v>
      </c>
      <c r="F131" s="50">
        <f t="shared" si="6"/>
        <v>201.72</v>
      </c>
      <c r="G131" s="26">
        <v>61.5</v>
      </c>
      <c r="H131" s="21" t="s">
        <v>122</v>
      </c>
    </row>
    <row r="132" spans="1:8" ht="12.75">
      <c r="A132">
        <f t="shared" si="7"/>
        <v>124</v>
      </c>
      <c r="B132" s="80" t="s">
        <v>407</v>
      </c>
      <c r="C132" s="10" t="s">
        <v>409</v>
      </c>
      <c r="D132" s="10" t="s">
        <v>410</v>
      </c>
      <c r="E132" s="10">
        <v>1999</v>
      </c>
      <c r="F132" s="50">
        <f>G132*3.28</f>
        <v>205.98399999999998</v>
      </c>
      <c r="G132" s="26">
        <v>62.8</v>
      </c>
      <c r="H132" s="21" t="s">
        <v>79</v>
      </c>
    </row>
    <row r="133" spans="1:8" ht="12.75">
      <c r="A133">
        <f t="shared" si="7"/>
        <v>125</v>
      </c>
      <c r="B133" s="1">
        <v>35339</v>
      </c>
      <c r="C133" t="s">
        <v>215</v>
      </c>
      <c r="D133" t="s">
        <v>216</v>
      </c>
      <c r="F133" s="18">
        <f t="shared" si="6"/>
        <v>199.916</v>
      </c>
      <c r="G133" s="24">
        <v>60.95</v>
      </c>
      <c r="H133" s="2" t="s">
        <v>79</v>
      </c>
    </row>
    <row r="134" spans="1:8" ht="12.75">
      <c r="A134">
        <f t="shared" si="7"/>
        <v>126</v>
      </c>
      <c r="B134" s="1">
        <v>36800</v>
      </c>
      <c r="C134" t="s">
        <v>182</v>
      </c>
      <c r="D134" t="s">
        <v>183</v>
      </c>
      <c r="F134" s="18">
        <f t="shared" si="6"/>
        <v>201.72</v>
      </c>
      <c r="G134" s="24">
        <v>61.5</v>
      </c>
      <c r="H134" s="2" t="s">
        <v>6</v>
      </c>
    </row>
    <row r="135" spans="1:8" ht="12.75">
      <c r="A135">
        <f t="shared" si="7"/>
        <v>127</v>
      </c>
      <c r="B135" s="1">
        <v>35704</v>
      </c>
      <c r="C135" t="s">
        <v>181</v>
      </c>
      <c r="D135" t="s">
        <v>180</v>
      </c>
      <c r="F135" s="18">
        <f t="shared" si="6"/>
        <v>207.62399999999997</v>
      </c>
      <c r="G135" s="24">
        <v>63.3</v>
      </c>
      <c r="H135" s="2" t="s">
        <v>201</v>
      </c>
    </row>
    <row r="136" spans="1:8" ht="12.75">
      <c r="A136">
        <f t="shared" si="7"/>
        <v>128</v>
      </c>
      <c r="B136" s="80" t="s">
        <v>450</v>
      </c>
      <c r="C136" s="8" t="s">
        <v>109</v>
      </c>
      <c r="D136" s="8" t="s">
        <v>452</v>
      </c>
      <c r="E136" s="8">
        <v>2000</v>
      </c>
      <c r="F136" s="76">
        <v>201</v>
      </c>
      <c r="G136" s="25">
        <v>61.4</v>
      </c>
      <c r="H136" s="19" t="s">
        <v>92</v>
      </c>
    </row>
    <row r="137" spans="1:8" ht="12.75">
      <c r="A137">
        <f t="shared" si="7"/>
        <v>129</v>
      </c>
      <c r="B137" s="1">
        <v>42278</v>
      </c>
      <c r="C137" t="s">
        <v>93</v>
      </c>
      <c r="D137" t="s">
        <v>94</v>
      </c>
      <c r="E137">
        <v>1991</v>
      </c>
      <c r="F137" s="18">
        <f t="shared" si="6"/>
        <v>205.328</v>
      </c>
      <c r="G137" s="24">
        <v>62.6</v>
      </c>
      <c r="H137" s="2" t="s">
        <v>296</v>
      </c>
    </row>
    <row r="138" spans="1:8" ht="12.75">
      <c r="A138">
        <f t="shared" si="7"/>
        <v>130</v>
      </c>
      <c r="B138" s="1">
        <v>37530</v>
      </c>
      <c r="C138" t="s">
        <v>261</v>
      </c>
      <c r="D138" t="s">
        <v>262</v>
      </c>
      <c r="F138" s="18">
        <f t="shared" si="6"/>
        <v>202.70399999999998</v>
      </c>
      <c r="G138" s="24">
        <v>61.8</v>
      </c>
      <c r="H138" s="2" t="s">
        <v>201</v>
      </c>
    </row>
    <row r="139" spans="1:8" ht="12.75">
      <c r="A139">
        <f t="shared" si="7"/>
        <v>131</v>
      </c>
      <c r="B139" s="1">
        <v>34243</v>
      </c>
      <c r="C139" t="s">
        <v>197</v>
      </c>
      <c r="D139" t="s">
        <v>198</v>
      </c>
      <c r="E139" s="7"/>
      <c r="F139" s="18">
        <f t="shared" si="6"/>
        <v>200.89999999999998</v>
      </c>
      <c r="G139" s="24">
        <v>61.25</v>
      </c>
      <c r="H139" s="2" t="s">
        <v>80</v>
      </c>
    </row>
    <row r="140" spans="1:8" ht="12.75">
      <c r="A140">
        <f t="shared" si="7"/>
        <v>132</v>
      </c>
      <c r="B140" s="81">
        <v>44009</v>
      </c>
      <c r="C140" s="10" t="s">
        <v>265</v>
      </c>
      <c r="D140" s="10" t="s">
        <v>440</v>
      </c>
      <c r="E140" s="10">
        <v>2002</v>
      </c>
      <c r="F140" s="50">
        <v>201</v>
      </c>
      <c r="G140" s="26">
        <v>61.2</v>
      </c>
      <c r="H140" s="21" t="s">
        <v>80</v>
      </c>
    </row>
    <row r="141" spans="1:8" ht="12.75">
      <c r="A141">
        <f t="shared" si="7"/>
        <v>133</v>
      </c>
      <c r="B141" s="1">
        <v>39722</v>
      </c>
      <c r="C141" t="s">
        <v>107</v>
      </c>
      <c r="D141" t="s">
        <v>108</v>
      </c>
      <c r="E141" s="7">
        <v>1975</v>
      </c>
      <c r="F141" s="18">
        <f t="shared" si="6"/>
        <v>200.408</v>
      </c>
      <c r="G141" s="24">
        <v>61.1</v>
      </c>
      <c r="H141" s="2" t="s">
        <v>333</v>
      </c>
    </row>
    <row r="142" spans="1:8" ht="12.75">
      <c r="A142">
        <f t="shared" si="7"/>
        <v>134</v>
      </c>
      <c r="B142" s="117">
        <v>43653</v>
      </c>
      <c r="C142" t="s">
        <v>438</v>
      </c>
      <c r="D142" t="s">
        <v>437</v>
      </c>
      <c r="E142" s="7">
        <v>2002</v>
      </c>
      <c r="F142" s="18">
        <f t="shared" si="6"/>
        <v>201.06399999999996</v>
      </c>
      <c r="G142" s="24">
        <v>61.3</v>
      </c>
      <c r="H142" s="2" t="s">
        <v>130</v>
      </c>
    </row>
    <row r="143" spans="1:8" ht="12.75">
      <c r="A143">
        <f t="shared" si="7"/>
        <v>135</v>
      </c>
      <c r="B143" s="1">
        <v>39356</v>
      </c>
      <c r="C143" s="10" t="s">
        <v>99</v>
      </c>
      <c r="D143" s="10" t="s">
        <v>302</v>
      </c>
      <c r="E143" s="10">
        <v>1989</v>
      </c>
      <c r="F143" s="18">
        <f t="shared" si="6"/>
        <v>204.672</v>
      </c>
      <c r="G143" s="22">
        <v>62.4</v>
      </c>
      <c r="H143" s="19" t="s">
        <v>100</v>
      </c>
    </row>
    <row r="144" spans="1:8" ht="12.75">
      <c r="A144">
        <f t="shared" si="7"/>
        <v>136</v>
      </c>
      <c r="B144" s="117">
        <v>43282</v>
      </c>
      <c r="C144" s="8" t="s">
        <v>66</v>
      </c>
      <c r="D144" s="8" t="s">
        <v>67</v>
      </c>
      <c r="E144" s="8">
        <v>1996</v>
      </c>
      <c r="F144" s="76">
        <f t="shared" si="6"/>
        <v>199.52239999999998</v>
      </c>
      <c r="G144" s="25">
        <v>60.83</v>
      </c>
      <c r="H144" s="19" t="s">
        <v>80</v>
      </c>
    </row>
    <row r="145" spans="1:8" ht="12.75">
      <c r="A145">
        <f t="shared" si="7"/>
        <v>137</v>
      </c>
      <c r="B145" s="1">
        <v>41548</v>
      </c>
      <c r="C145" s="8" t="s">
        <v>140</v>
      </c>
      <c r="D145" s="8" t="s">
        <v>143</v>
      </c>
      <c r="E145" s="8">
        <v>1986</v>
      </c>
      <c r="F145" s="18">
        <f t="shared" si="6"/>
        <v>201.06399999999996</v>
      </c>
      <c r="G145" s="26">
        <v>61.3</v>
      </c>
      <c r="H145" s="19" t="s">
        <v>80</v>
      </c>
    </row>
    <row r="146" spans="1:8" ht="12.75">
      <c r="A146">
        <f t="shared" si="7"/>
        <v>138</v>
      </c>
      <c r="B146" s="1">
        <v>39722</v>
      </c>
      <c r="C146" s="10" t="s">
        <v>101</v>
      </c>
      <c r="D146" s="10" t="s">
        <v>102</v>
      </c>
      <c r="E146" s="10">
        <v>1987</v>
      </c>
      <c r="F146" s="18">
        <f t="shared" si="6"/>
        <v>208.936</v>
      </c>
      <c r="G146" s="22">
        <v>63.7</v>
      </c>
      <c r="H146" s="19" t="s">
        <v>103</v>
      </c>
    </row>
    <row r="147" spans="1:8" ht="12.75">
      <c r="A147">
        <f t="shared" si="7"/>
        <v>139</v>
      </c>
      <c r="B147" s="1">
        <v>35339</v>
      </c>
      <c r="C147" t="s">
        <v>209</v>
      </c>
      <c r="D147" t="s">
        <v>131</v>
      </c>
      <c r="E147" s="10">
        <v>1976</v>
      </c>
      <c r="F147" s="18">
        <f t="shared" si="6"/>
        <v>202.70399999999998</v>
      </c>
      <c r="G147" s="24">
        <v>61.8</v>
      </c>
      <c r="H147" s="2" t="s">
        <v>79</v>
      </c>
    </row>
    <row r="148" spans="1:8" ht="12.75">
      <c r="A148">
        <f t="shared" si="7"/>
        <v>140</v>
      </c>
      <c r="B148" s="1">
        <v>39722</v>
      </c>
      <c r="C148" s="8" t="s">
        <v>144</v>
      </c>
      <c r="D148" s="8" t="s">
        <v>145</v>
      </c>
      <c r="E148" s="10">
        <v>1989</v>
      </c>
      <c r="F148" s="18">
        <f t="shared" si="6"/>
        <v>201.06399999999996</v>
      </c>
      <c r="G148" s="22">
        <v>61.3</v>
      </c>
      <c r="H148" s="19" t="s">
        <v>80</v>
      </c>
    </row>
    <row r="149" spans="1:8" ht="12.75">
      <c r="A149">
        <f t="shared" si="7"/>
        <v>141</v>
      </c>
      <c r="B149" s="1">
        <v>37530</v>
      </c>
      <c r="C149" t="s">
        <v>256</v>
      </c>
      <c r="D149" t="s">
        <v>172</v>
      </c>
      <c r="E149" s="10">
        <v>1982</v>
      </c>
      <c r="F149" s="18">
        <f t="shared" si="6"/>
        <v>206.148</v>
      </c>
      <c r="G149" s="24">
        <v>62.85</v>
      </c>
      <c r="H149" s="2" t="s">
        <v>79</v>
      </c>
    </row>
    <row r="150" spans="1:8" ht="12.75">
      <c r="A150">
        <f t="shared" si="7"/>
        <v>142</v>
      </c>
      <c r="B150" s="1">
        <v>36800</v>
      </c>
      <c r="C150" t="s">
        <v>241</v>
      </c>
      <c r="D150" t="s">
        <v>242</v>
      </c>
      <c r="E150">
        <v>1979</v>
      </c>
      <c r="F150" s="18">
        <f t="shared" si="6"/>
        <v>206.31199999999998</v>
      </c>
      <c r="G150" s="24">
        <v>62.9</v>
      </c>
      <c r="H150" s="2" t="s">
        <v>79</v>
      </c>
    </row>
    <row r="151" spans="1:8" ht="12.75">
      <c r="A151">
        <f t="shared" si="7"/>
        <v>143</v>
      </c>
      <c r="B151" s="1">
        <v>37530</v>
      </c>
      <c r="C151" t="s">
        <v>273</v>
      </c>
      <c r="D151" t="s">
        <v>173</v>
      </c>
      <c r="E151">
        <v>1972</v>
      </c>
      <c r="F151" s="18">
        <f t="shared" si="6"/>
        <v>200.408</v>
      </c>
      <c r="G151" s="24">
        <v>61.1</v>
      </c>
      <c r="H151" s="2" t="s">
        <v>80</v>
      </c>
    </row>
    <row r="152" spans="1:8" ht="12.75">
      <c r="A152">
        <f t="shared" si="7"/>
        <v>144</v>
      </c>
      <c r="B152" s="118">
        <v>35096</v>
      </c>
      <c r="C152" t="s">
        <v>186</v>
      </c>
      <c r="D152" t="s">
        <v>187</v>
      </c>
      <c r="F152" s="18">
        <v>215</v>
      </c>
      <c r="G152" s="24">
        <v>65.6</v>
      </c>
      <c r="H152" s="2" t="s">
        <v>6</v>
      </c>
    </row>
    <row r="153" spans="1:8" ht="12.75">
      <c r="A153">
        <f t="shared" si="7"/>
        <v>145</v>
      </c>
      <c r="B153" s="1">
        <v>42644</v>
      </c>
      <c r="C153" s="8" t="s">
        <v>96</v>
      </c>
      <c r="D153" s="8" t="s">
        <v>97</v>
      </c>
      <c r="E153" s="8">
        <v>1995</v>
      </c>
      <c r="F153" s="18">
        <f t="shared" si="6"/>
        <v>201.72</v>
      </c>
      <c r="G153" s="25">
        <v>61.5</v>
      </c>
      <c r="H153" s="19" t="s">
        <v>98</v>
      </c>
    </row>
    <row r="154" spans="1:8" ht="12.75">
      <c r="A154">
        <f t="shared" si="7"/>
        <v>146</v>
      </c>
      <c r="B154" s="1">
        <v>36069</v>
      </c>
      <c r="C154" t="s">
        <v>239</v>
      </c>
      <c r="D154" t="s">
        <v>157</v>
      </c>
      <c r="F154" s="18">
        <f t="shared" si="6"/>
        <v>200.408</v>
      </c>
      <c r="G154" s="24">
        <v>61.1</v>
      </c>
      <c r="H154" s="2" t="s">
        <v>158</v>
      </c>
    </row>
    <row r="155" spans="1:8" ht="12.75">
      <c r="A155">
        <f t="shared" si="7"/>
        <v>147</v>
      </c>
      <c r="B155" s="1">
        <v>40817</v>
      </c>
      <c r="C155" s="8" t="s">
        <v>156</v>
      </c>
      <c r="D155" s="8" t="s">
        <v>157</v>
      </c>
      <c r="E155" s="8">
        <v>1979</v>
      </c>
      <c r="F155" s="18">
        <f t="shared" si="6"/>
        <v>203.688</v>
      </c>
      <c r="G155" s="25">
        <v>62.1</v>
      </c>
      <c r="H155" s="19" t="s">
        <v>158</v>
      </c>
    </row>
    <row r="156" spans="1:8" ht="12.75">
      <c r="A156">
        <f t="shared" si="7"/>
        <v>148</v>
      </c>
      <c r="B156" s="1">
        <v>36069</v>
      </c>
      <c r="C156" t="s">
        <v>42</v>
      </c>
      <c r="D156" t="s">
        <v>43</v>
      </c>
      <c r="E156">
        <v>1982</v>
      </c>
      <c r="F156" s="18">
        <f t="shared" si="6"/>
        <v>213.2</v>
      </c>
      <c r="G156" s="24">
        <v>65</v>
      </c>
      <c r="H156" s="2" t="s">
        <v>80</v>
      </c>
    </row>
    <row r="157" spans="1:8" ht="12.75">
      <c r="A157">
        <f t="shared" si="7"/>
        <v>149</v>
      </c>
      <c r="B157" s="1">
        <v>35704</v>
      </c>
      <c r="C157" s="7" t="s">
        <v>217</v>
      </c>
      <c r="D157" s="7" t="s">
        <v>218</v>
      </c>
      <c r="E157" s="7"/>
      <c r="F157" s="18">
        <f aca="true" t="shared" si="8" ref="F157:F178">G157*3.28</f>
        <v>200.736</v>
      </c>
      <c r="G157" s="23">
        <v>61.2</v>
      </c>
      <c r="H157" s="20" t="s">
        <v>80</v>
      </c>
    </row>
    <row r="158" spans="1:8" ht="12.75">
      <c r="A158">
        <f t="shared" si="7"/>
        <v>150</v>
      </c>
      <c r="B158" s="80" t="s">
        <v>407</v>
      </c>
      <c r="C158" s="10" t="s">
        <v>411</v>
      </c>
      <c r="D158" s="10" t="s">
        <v>412</v>
      </c>
      <c r="E158" s="10">
        <v>1997</v>
      </c>
      <c r="F158" s="50">
        <f>G158*3.28</f>
        <v>201.06399999999996</v>
      </c>
      <c r="G158" s="26">
        <v>61.3</v>
      </c>
      <c r="H158" s="21" t="s">
        <v>79</v>
      </c>
    </row>
    <row r="159" spans="1:8" ht="12.75">
      <c r="A159">
        <f t="shared" si="7"/>
        <v>151</v>
      </c>
      <c r="B159" s="1">
        <v>42278</v>
      </c>
      <c r="C159" s="7" t="s">
        <v>109</v>
      </c>
      <c r="D159" s="7" t="s">
        <v>110</v>
      </c>
      <c r="E159" s="7">
        <v>1991</v>
      </c>
      <c r="F159" s="18">
        <f t="shared" si="8"/>
        <v>206.968</v>
      </c>
      <c r="G159" s="23">
        <v>63.1</v>
      </c>
      <c r="H159" s="20" t="s">
        <v>201</v>
      </c>
    </row>
    <row r="160" spans="1:8" ht="12.75">
      <c r="A160">
        <f t="shared" si="7"/>
        <v>152</v>
      </c>
      <c r="B160" s="121" t="s">
        <v>465</v>
      </c>
      <c r="C160" s="10" t="s">
        <v>468</v>
      </c>
      <c r="D160" s="10" t="s">
        <v>469</v>
      </c>
      <c r="E160" s="10">
        <v>2001</v>
      </c>
      <c r="F160" s="50">
        <v>202</v>
      </c>
      <c r="G160" s="26">
        <v>61.6</v>
      </c>
      <c r="H160" s="21" t="s">
        <v>80</v>
      </c>
    </row>
    <row r="161" spans="1:8" ht="12.75">
      <c r="A161">
        <f t="shared" si="7"/>
        <v>153</v>
      </c>
      <c r="B161" s="1">
        <v>34608</v>
      </c>
      <c r="C161" t="s">
        <v>25</v>
      </c>
      <c r="D161" t="s">
        <v>26</v>
      </c>
      <c r="F161" s="18">
        <f t="shared" si="8"/>
        <v>201.392</v>
      </c>
      <c r="G161" s="24">
        <v>61.4</v>
      </c>
      <c r="H161" s="2" t="s">
        <v>80</v>
      </c>
    </row>
    <row r="162" spans="1:8" ht="12.75">
      <c r="A162">
        <f t="shared" si="7"/>
        <v>154</v>
      </c>
      <c r="B162" s="1">
        <v>35339</v>
      </c>
      <c r="C162" t="s">
        <v>64</v>
      </c>
      <c r="D162" t="s">
        <v>214</v>
      </c>
      <c r="F162" s="18">
        <f t="shared" si="8"/>
        <v>200.24399999999997</v>
      </c>
      <c r="G162" s="24">
        <v>61.05</v>
      </c>
      <c r="H162" s="2" t="s">
        <v>80</v>
      </c>
    </row>
    <row r="163" spans="1:8" ht="12.75">
      <c r="A163">
        <f t="shared" si="7"/>
        <v>155</v>
      </c>
      <c r="B163" s="1">
        <v>41913</v>
      </c>
      <c r="C163" s="7" t="s">
        <v>337</v>
      </c>
      <c r="D163" s="7" t="s">
        <v>338</v>
      </c>
      <c r="E163" s="7">
        <v>1992</v>
      </c>
      <c r="F163" s="18">
        <f t="shared" si="8"/>
        <v>200.408</v>
      </c>
      <c r="G163" s="23">
        <v>61.1</v>
      </c>
      <c r="H163" s="20" t="s">
        <v>92</v>
      </c>
    </row>
    <row r="164" spans="1:8" ht="12.75">
      <c r="A164">
        <f t="shared" si="7"/>
        <v>156</v>
      </c>
      <c r="B164" s="1">
        <v>34973</v>
      </c>
      <c r="C164" t="s">
        <v>204</v>
      </c>
      <c r="D164" t="s">
        <v>205</v>
      </c>
      <c r="F164" s="18">
        <f t="shared" si="8"/>
        <v>205.656</v>
      </c>
      <c r="G164" s="24">
        <v>62.7</v>
      </c>
      <c r="H164" s="2" t="s">
        <v>80</v>
      </c>
    </row>
    <row r="165" spans="1:8" ht="12.75">
      <c r="A165">
        <f t="shared" si="7"/>
        <v>157</v>
      </c>
      <c r="B165" s="1">
        <v>30590</v>
      </c>
      <c r="C165" s="54" t="s">
        <v>0</v>
      </c>
      <c r="D165" s="54" t="s">
        <v>1</v>
      </c>
      <c r="E165" s="54"/>
      <c r="F165" s="18">
        <f t="shared" si="8"/>
        <v>201.72</v>
      </c>
      <c r="G165" s="24">
        <v>61.5</v>
      </c>
      <c r="H165" s="2" t="s">
        <v>6</v>
      </c>
    </row>
    <row r="166" spans="1:8" ht="12.75">
      <c r="A166">
        <f t="shared" si="7"/>
        <v>158</v>
      </c>
      <c r="B166" s="1">
        <v>39356</v>
      </c>
      <c r="C166" s="10" t="s">
        <v>300</v>
      </c>
      <c r="D166" s="10" t="s">
        <v>301</v>
      </c>
      <c r="E166" s="10"/>
      <c r="F166" s="18">
        <f t="shared" si="8"/>
        <v>204.672</v>
      </c>
      <c r="G166" s="22">
        <v>62.4</v>
      </c>
      <c r="H166" s="21" t="s">
        <v>80</v>
      </c>
    </row>
    <row r="167" spans="1:8" ht="12.75">
      <c r="A167">
        <f t="shared" si="7"/>
        <v>159</v>
      </c>
      <c r="B167" s="1">
        <v>38626</v>
      </c>
      <c r="C167" s="7" t="s">
        <v>42</v>
      </c>
      <c r="D167" s="7" t="s">
        <v>184</v>
      </c>
      <c r="E167" s="7">
        <f>2018-36</f>
        <v>1982</v>
      </c>
      <c r="F167" s="18">
        <f t="shared" si="8"/>
        <v>203.03199999999998</v>
      </c>
      <c r="G167" s="23">
        <v>61.9</v>
      </c>
      <c r="H167" s="20" t="s">
        <v>122</v>
      </c>
    </row>
    <row r="168" spans="1:8" ht="12.75">
      <c r="A168">
        <f t="shared" si="7"/>
        <v>160</v>
      </c>
      <c r="B168" s="1">
        <v>42278</v>
      </c>
      <c r="C168" s="8" t="s">
        <v>299</v>
      </c>
      <c r="D168" s="8" t="s">
        <v>136</v>
      </c>
      <c r="E168" s="8">
        <v>1995</v>
      </c>
      <c r="F168" s="18">
        <f t="shared" si="8"/>
        <v>207.62399999999997</v>
      </c>
      <c r="G168" s="25">
        <v>63.3</v>
      </c>
      <c r="H168" s="19" t="s">
        <v>80</v>
      </c>
    </row>
    <row r="169" spans="1:8" ht="12.75">
      <c r="A169">
        <f t="shared" si="7"/>
        <v>161</v>
      </c>
      <c r="B169" s="1">
        <v>36069</v>
      </c>
      <c r="C169" t="s">
        <v>238</v>
      </c>
      <c r="D169" t="s">
        <v>334</v>
      </c>
      <c r="F169" s="18">
        <f t="shared" si="8"/>
        <v>204.34399999999997</v>
      </c>
      <c r="G169" s="24">
        <v>62.3</v>
      </c>
      <c r="H169" s="2" t="s">
        <v>92</v>
      </c>
    </row>
    <row r="170" spans="1:8" ht="12.75">
      <c r="A170">
        <f t="shared" si="7"/>
        <v>162</v>
      </c>
      <c r="B170" s="11">
        <v>42644</v>
      </c>
      <c r="C170" s="8" t="s">
        <v>324</v>
      </c>
      <c r="D170" s="8" t="s">
        <v>117</v>
      </c>
      <c r="E170" s="8">
        <v>1997</v>
      </c>
      <c r="F170" s="18">
        <f t="shared" si="8"/>
        <v>202.376</v>
      </c>
      <c r="G170" s="25">
        <v>61.7</v>
      </c>
      <c r="H170" s="19" t="s">
        <v>6</v>
      </c>
    </row>
    <row r="171" spans="1:8" ht="12.75">
      <c r="A171">
        <f t="shared" si="7"/>
        <v>163</v>
      </c>
      <c r="B171" s="1">
        <v>37165</v>
      </c>
      <c r="C171" s="7" t="s">
        <v>253</v>
      </c>
      <c r="D171" s="7" t="s">
        <v>254</v>
      </c>
      <c r="E171" s="7"/>
      <c r="F171" s="18">
        <f t="shared" si="8"/>
        <v>200.408</v>
      </c>
      <c r="G171" s="23">
        <v>61.1</v>
      </c>
      <c r="H171" s="20" t="s">
        <v>122</v>
      </c>
    </row>
    <row r="172" spans="1:8" ht="12.75">
      <c r="A172">
        <f t="shared" si="7"/>
        <v>164</v>
      </c>
      <c r="B172" s="11">
        <v>42278</v>
      </c>
      <c r="C172" s="8" t="s">
        <v>113</v>
      </c>
      <c r="D172" s="8" t="s">
        <v>114</v>
      </c>
      <c r="E172" s="8">
        <v>1994</v>
      </c>
      <c r="F172" s="18">
        <f t="shared" si="8"/>
        <v>206.31199999999998</v>
      </c>
      <c r="G172" s="25">
        <v>62.9</v>
      </c>
      <c r="H172" s="21" t="s">
        <v>92</v>
      </c>
    </row>
    <row r="173" spans="1:8" ht="12.75">
      <c r="A173">
        <f t="shared" si="7"/>
        <v>165</v>
      </c>
      <c r="B173" s="1">
        <v>41548</v>
      </c>
      <c r="C173" s="8" t="s">
        <v>283</v>
      </c>
      <c r="D173" s="8" t="s">
        <v>319</v>
      </c>
      <c r="E173" s="8">
        <v>1993</v>
      </c>
      <c r="F173" s="18">
        <f t="shared" si="8"/>
        <v>203.35999999999999</v>
      </c>
      <c r="G173" s="25">
        <v>62</v>
      </c>
      <c r="H173" s="21" t="s">
        <v>79</v>
      </c>
    </row>
    <row r="174" spans="1:8" ht="12.75">
      <c r="A174">
        <f t="shared" si="7"/>
        <v>166</v>
      </c>
      <c r="B174" s="1">
        <v>37165</v>
      </c>
      <c r="C174" t="s">
        <v>207</v>
      </c>
      <c r="D174" t="s">
        <v>252</v>
      </c>
      <c r="F174" s="18">
        <f t="shared" si="8"/>
        <v>204.34399999999997</v>
      </c>
      <c r="G174" s="24">
        <v>62.3</v>
      </c>
      <c r="H174" s="20" t="s">
        <v>92</v>
      </c>
    </row>
    <row r="175" spans="1:8" ht="12.75">
      <c r="A175">
        <f t="shared" si="7"/>
        <v>167</v>
      </c>
      <c r="B175" s="1">
        <v>34608</v>
      </c>
      <c r="C175" t="s">
        <v>336</v>
      </c>
      <c r="D175" t="s">
        <v>203</v>
      </c>
      <c r="F175" s="18">
        <f t="shared" si="8"/>
        <v>201.392</v>
      </c>
      <c r="G175" s="24">
        <v>61.4</v>
      </c>
      <c r="H175" s="20" t="s">
        <v>100</v>
      </c>
    </row>
    <row r="176" spans="1:8" ht="12.75">
      <c r="A176">
        <f t="shared" si="7"/>
        <v>168</v>
      </c>
      <c r="B176" s="1">
        <v>37895</v>
      </c>
      <c r="C176" s="7" t="s">
        <v>281</v>
      </c>
      <c r="D176" s="7" t="s">
        <v>282</v>
      </c>
      <c r="E176" s="7">
        <v>1980</v>
      </c>
      <c r="F176" s="18">
        <f t="shared" si="8"/>
        <v>202.048</v>
      </c>
      <c r="G176" s="24">
        <v>61.6</v>
      </c>
      <c r="H176" s="20" t="s">
        <v>6</v>
      </c>
    </row>
    <row r="177" spans="1:8" ht="12.75">
      <c r="A177">
        <f t="shared" si="7"/>
        <v>169</v>
      </c>
      <c r="B177" s="1">
        <v>36800</v>
      </c>
      <c r="C177" t="s">
        <v>245</v>
      </c>
      <c r="D177" t="s">
        <v>246</v>
      </c>
      <c r="E177" s="7">
        <v>1979</v>
      </c>
      <c r="F177" s="18">
        <f t="shared" si="8"/>
        <v>200.408</v>
      </c>
      <c r="G177" s="24">
        <v>61.1</v>
      </c>
      <c r="H177" s="20" t="s">
        <v>80</v>
      </c>
    </row>
    <row r="178" spans="1:8" ht="12.75">
      <c r="A178">
        <f t="shared" si="7"/>
        <v>170</v>
      </c>
      <c r="B178" s="1">
        <v>39722</v>
      </c>
      <c r="C178" s="10" t="s">
        <v>84</v>
      </c>
      <c r="D178" s="10" t="s">
        <v>85</v>
      </c>
      <c r="E178" s="10">
        <v>1991</v>
      </c>
      <c r="F178" s="18">
        <f t="shared" si="8"/>
        <v>227.95999999999998</v>
      </c>
      <c r="G178" s="22">
        <v>69.5</v>
      </c>
      <c r="H178" s="20" t="s">
        <v>80</v>
      </c>
    </row>
    <row r="179" spans="1:8" ht="12.75">
      <c r="A179">
        <f t="shared" si="7"/>
        <v>171</v>
      </c>
      <c r="B179" s="1">
        <v>35704</v>
      </c>
      <c r="C179" s="10" t="s">
        <v>341</v>
      </c>
      <c r="D179" s="10" t="s">
        <v>342</v>
      </c>
      <c r="E179" s="10">
        <f>2018-53</f>
        <v>1965</v>
      </c>
      <c r="F179" s="18">
        <v>200</v>
      </c>
      <c r="G179" s="22">
        <f>200/3.28</f>
        <v>60.97560975609756</v>
      </c>
      <c r="H179" s="20" t="s">
        <v>80</v>
      </c>
    </row>
    <row r="180" spans="1:8" ht="12.75">
      <c r="A180">
        <f t="shared" si="7"/>
        <v>172</v>
      </c>
      <c r="B180" s="1">
        <v>37895</v>
      </c>
      <c r="C180" s="7" t="s">
        <v>285</v>
      </c>
      <c r="D180" s="7" t="s">
        <v>286</v>
      </c>
      <c r="E180" s="7"/>
      <c r="F180" s="18">
        <f>G180*3.28</f>
        <v>199.75199999999998</v>
      </c>
      <c r="G180" s="24">
        <v>60.9</v>
      </c>
      <c r="H180" s="20" t="s">
        <v>98</v>
      </c>
    </row>
    <row r="181" spans="1:8" ht="12.75">
      <c r="A181" s="201" t="s">
        <v>607</v>
      </c>
      <c r="B181" s="201"/>
      <c r="C181" s="201"/>
      <c r="D181" s="201"/>
      <c r="E181" s="201"/>
      <c r="F181" s="201"/>
      <c r="G181" s="201"/>
      <c r="H181" s="201"/>
    </row>
    <row r="182" spans="1:2" ht="12.75">
      <c r="A182" s="72" t="s">
        <v>418</v>
      </c>
      <c r="B182" s="72"/>
    </row>
    <row r="183" spans="1:12" ht="12.75">
      <c r="A183" s="140" t="s">
        <v>505</v>
      </c>
      <c r="B183" s="86"/>
      <c r="C183" s="140"/>
      <c r="D183" s="140"/>
      <c r="E183" s="139"/>
      <c r="F183" s="139"/>
      <c r="G183" s="139"/>
      <c r="H183" s="139"/>
      <c r="I183" s="143"/>
      <c r="J183" s="143"/>
      <c r="K183" s="7"/>
      <c r="L183" s="7"/>
    </row>
    <row r="184" spans="1:6" ht="12.75">
      <c r="A184" s="86" t="s">
        <v>506</v>
      </c>
      <c r="B184" s="86"/>
      <c r="C184" s="142"/>
      <c r="D184" s="46"/>
      <c r="E184" s="46"/>
      <c r="F184" s="47"/>
    </row>
    <row r="185" ht="15">
      <c r="K185" s="34"/>
    </row>
    <row r="186" spans="1:11" ht="15">
      <c r="A186" s="122" t="s">
        <v>599</v>
      </c>
      <c r="B186" s="160"/>
      <c r="C186" s="122"/>
      <c r="K186" s="34"/>
    </row>
    <row r="187" ht="15">
      <c r="K187" s="34"/>
    </row>
    <row r="188" spans="2:8" ht="12.75">
      <c r="B188" s="51"/>
      <c r="C188" s="51"/>
      <c r="D188" s="51"/>
      <c r="E188" s="51"/>
      <c r="F188" s="51"/>
      <c r="G188" s="51"/>
      <c r="H188" s="51"/>
    </row>
    <row r="189" spans="2:8" ht="12.75">
      <c r="B189" s="7"/>
      <c r="C189" s="7"/>
      <c r="D189" s="7"/>
      <c r="E189" s="7"/>
      <c r="F189" s="7"/>
      <c r="G189" s="7"/>
      <c r="H189" s="7"/>
    </row>
  </sheetData>
  <sheetProtection/>
  <mergeCells count="6">
    <mergeCell ref="A1:H2"/>
    <mergeCell ref="F7:G7"/>
    <mergeCell ref="A181:H181"/>
    <mergeCell ref="A4:H4"/>
    <mergeCell ref="A5:H6"/>
    <mergeCell ref="C7:E7"/>
  </mergeCells>
  <printOptions gridLines="1"/>
  <pageMargins left="0.75" right="0.75" top="1" bottom="1" header="0.5" footer="0.5"/>
  <pageSetup fitToHeight="3" fitToWidth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zoomScalePageLayoutView="0" workbookViewId="0" topLeftCell="A1">
      <selection activeCell="K191" sqref="K191"/>
    </sheetView>
  </sheetViews>
  <sheetFormatPr defaultColWidth="9.140625" defaultRowHeight="12.75"/>
  <cols>
    <col min="1" max="1" width="5.28125" style="0" customWidth="1"/>
    <col min="2" max="2" width="13.28125" style="0" customWidth="1"/>
    <col min="4" max="4" width="15.00390625" style="0" customWidth="1"/>
    <col min="5" max="5" width="6.421875" style="0" customWidth="1"/>
    <col min="6" max="7" width="6.7109375" style="0" customWidth="1"/>
    <col min="8" max="8" width="9.8515625" style="0" customWidth="1"/>
  </cols>
  <sheetData>
    <row r="1" spans="1:10" ht="12.75" customHeight="1">
      <c r="A1" s="199" t="s">
        <v>428</v>
      </c>
      <c r="B1" s="199"/>
      <c r="C1" s="199"/>
      <c r="D1" s="199"/>
      <c r="E1" s="199"/>
      <c r="F1" s="199"/>
      <c r="G1" s="199"/>
      <c r="H1" s="199"/>
      <c r="I1" s="16"/>
      <c r="J1" s="16"/>
    </row>
    <row r="2" spans="1:10" ht="12.75" customHeight="1">
      <c r="A2" s="199"/>
      <c r="B2" s="199"/>
      <c r="C2" s="199"/>
      <c r="D2" s="199"/>
      <c r="E2" s="199"/>
      <c r="F2" s="199"/>
      <c r="G2" s="199"/>
      <c r="H2" s="199"/>
      <c r="I2" s="16"/>
      <c r="J2" s="16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8" ht="26.25" customHeight="1">
      <c r="A4" s="200" t="s">
        <v>392</v>
      </c>
      <c r="B4" s="200"/>
      <c r="C4" s="200"/>
      <c r="D4" s="200"/>
      <c r="E4" s="200"/>
      <c r="F4" s="200"/>
      <c r="G4" s="200"/>
      <c r="H4" s="200"/>
    </row>
    <row r="5" spans="1:8" ht="26.25" customHeight="1">
      <c r="A5" s="206" t="s">
        <v>419</v>
      </c>
      <c r="B5" s="206"/>
      <c r="C5" s="206"/>
      <c r="D5" s="206"/>
      <c r="E5" s="206"/>
      <c r="F5" s="206"/>
      <c r="G5" s="206"/>
      <c r="H5" s="206"/>
    </row>
    <row r="6" spans="1:11" ht="12.75" customHeight="1">
      <c r="A6" s="198" t="str">
        <f>Chronological!A5</f>
        <v>As of September 11, 2022</v>
      </c>
      <c r="B6" s="198"/>
      <c r="C6" s="198"/>
      <c r="D6" s="198"/>
      <c r="E6" s="198"/>
      <c r="F6" s="198"/>
      <c r="G6" s="198"/>
      <c r="H6" s="198"/>
      <c r="I6" s="66"/>
      <c r="J6" s="66"/>
      <c r="K6" s="66"/>
    </row>
    <row r="7" spans="1:11" ht="12.75" customHeight="1">
      <c r="A7" s="198"/>
      <c r="B7" s="198"/>
      <c r="C7" s="198"/>
      <c r="D7" s="198"/>
      <c r="E7" s="198"/>
      <c r="F7" s="198"/>
      <c r="G7" s="198"/>
      <c r="H7" s="198"/>
      <c r="I7" s="66"/>
      <c r="J7" s="66"/>
      <c r="K7" s="66"/>
    </row>
    <row r="8" spans="1:8" ht="15.75">
      <c r="A8" s="56" t="s">
        <v>401</v>
      </c>
      <c r="B8" s="62" t="s">
        <v>355</v>
      </c>
      <c r="C8" s="202" t="s">
        <v>400</v>
      </c>
      <c r="D8" s="202"/>
      <c r="E8" s="202"/>
      <c r="F8" s="204" t="s">
        <v>357</v>
      </c>
      <c r="G8" s="204"/>
      <c r="H8" s="36" t="s">
        <v>74</v>
      </c>
    </row>
    <row r="9" spans="2:8" ht="12.75">
      <c r="B9" s="37" t="s">
        <v>358</v>
      </c>
      <c r="C9" s="35" t="s">
        <v>70</v>
      </c>
      <c r="D9" s="35" t="s">
        <v>71</v>
      </c>
      <c r="E9" s="35" t="s">
        <v>330</v>
      </c>
      <c r="F9" s="35" t="s">
        <v>72</v>
      </c>
      <c r="G9" s="35" t="s">
        <v>350</v>
      </c>
      <c r="H9" s="35" t="s">
        <v>354</v>
      </c>
    </row>
    <row r="10" spans="1:8" ht="12.75">
      <c r="A10">
        <v>1</v>
      </c>
      <c r="B10" s="38">
        <v>39722</v>
      </c>
      <c r="C10" s="10" t="s">
        <v>84</v>
      </c>
      <c r="D10" s="10" t="s">
        <v>85</v>
      </c>
      <c r="E10" s="10">
        <v>1991</v>
      </c>
      <c r="F10" s="39">
        <f aca="true" t="shared" si="0" ref="F10:F17">G10*3.28</f>
        <v>227.95999999999998</v>
      </c>
      <c r="G10" s="22">
        <v>69.5</v>
      </c>
      <c r="H10" s="20" t="s">
        <v>80</v>
      </c>
    </row>
    <row r="11" spans="1:8" ht="12.75">
      <c r="A11">
        <v>2</v>
      </c>
      <c r="B11" s="38">
        <v>35704</v>
      </c>
      <c r="C11" s="7" t="s">
        <v>186</v>
      </c>
      <c r="D11" s="7" t="s">
        <v>187</v>
      </c>
      <c r="E11" s="7"/>
      <c r="F11" s="39">
        <f t="shared" si="0"/>
        <v>216.48</v>
      </c>
      <c r="G11" s="23">
        <v>66</v>
      </c>
      <c r="H11" s="20" t="s">
        <v>6</v>
      </c>
    </row>
    <row r="12" spans="1:8" ht="12.75">
      <c r="A12">
        <v>2</v>
      </c>
      <c r="B12" s="38">
        <v>35704</v>
      </c>
      <c r="C12" s="7" t="s">
        <v>387</v>
      </c>
      <c r="D12" s="7" t="s">
        <v>388</v>
      </c>
      <c r="E12" s="7"/>
      <c r="F12" s="39">
        <f t="shared" si="0"/>
        <v>216.48</v>
      </c>
      <c r="G12" s="23">
        <v>66</v>
      </c>
      <c r="H12" s="20" t="s">
        <v>80</v>
      </c>
    </row>
    <row r="13" spans="1:8" ht="12.75">
      <c r="A13">
        <v>4</v>
      </c>
      <c r="B13" s="38">
        <v>35339</v>
      </c>
      <c r="C13" s="7" t="s">
        <v>206</v>
      </c>
      <c r="D13" s="7" t="s">
        <v>39</v>
      </c>
      <c r="E13" s="7">
        <v>1975</v>
      </c>
      <c r="F13" s="39">
        <f t="shared" si="0"/>
        <v>213.52799999999996</v>
      </c>
      <c r="G13" s="23">
        <v>65.1</v>
      </c>
      <c r="H13" s="20" t="s">
        <v>80</v>
      </c>
    </row>
    <row r="14" spans="1:8" ht="12.75">
      <c r="A14">
        <v>5</v>
      </c>
      <c r="B14" s="38">
        <v>36069</v>
      </c>
      <c r="C14" s="7" t="s">
        <v>42</v>
      </c>
      <c r="D14" s="7" t="s">
        <v>43</v>
      </c>
      <c r="E14" s="7">
        <v>1982</v>
      </c>
      <c r="F14" s="39">
        <f t="shared" si="0"/>
        <v>213.2</v>
      </c>
      <c r="G14" s="23">
        <v>65</v>
      </c>
      <c r="H14" s="20" t="s">
        <v>80</v>
      </c>
    </row>
    <row r="15" spans="1:8" ht="12.75">
      <c r="A15">
        <v>6</v>
      </c>
      <c r="B15" s="38">
        <v>42278</v>
      </c>
      <c r="C15" s="10" t="s">
        <v>68</v>
      </c>
      <c r="D15" s="10" t="s">
        <v>88</v>
      </c>
      <c r="E15" s="10">
        <v>1997</v>
      </c>
      <c r="F15" s="39">
        <f t="shared" si="0"/>
        <v>212.872</v>
      </c>
      <c r="G15" s="26">
        <v>64.9</v>
      </c>
      <c r="H15" s="21" t="s">
        <v>80</v>
      </c>
    </row>
    <row r="16" spans="1:8" ht="12.75">
      <c r="A16" s="8">
        <v>6</v>
      </c>
      <c r="B16" s="40">
        <v>43238</v>
      </c>
      <c r="C16" s="10" t="s">
        <v>65</v>
      </c>
      <c r="D16" s="10" t="s">
        <v>32</v>
      </c>
      <c r="E16" s="10">
        <v>1996</v>
      </c>
      <c r="F16" s="50">
        <f t="shared" si="0"/>
        <v>212.872</v>
      </c>
      <c r="G16" s="26">
        <v>64.9</v>
      </c>
      <c r="H16" s="21" t="s">
        <v>122</v>
      </c>
    </row>
    <row r="17" spans="1:8" ht="12.75">
      <c r="A17" s="8">
        <v>8</v>
      </c>
      <c r="B17" s="40">
        <v>40452</v>
      </c>
      <c r="C17" s="10" t="s">
        <v>165</v>
      </c>
      <c r="D17" s="10" t="s">
        <v>164</v>
      </c>
      <c r="E17" s="10">
        <v>1993</v>
      </c>
      <c r="F17" s="50">
        <f t="shared" si="0"/>
        <v>211.88799999999998</v>
      </c>
      <c r="G17" s="26">
        <v>64.6</v>
      </c>
      <c r="H17" s="21" t="s">
        <v>6</v>
      </c>
    </row>
    <row r="18" spans="1:8" ht="12.75">
      <c r="A18" s="8">
        <f>A17</f>
        <v>8</v>
      </c>
      <c r="B18" s="84" t="s">
        <v>465</v>
      </c>
      <c r="C18" s="10" t="s">
        <v>466</v>
      </c>
      <c r="D18" s="10" t="s">
        <v>440</v>
      </c>
      <c r="E18" s="10">
        <v>2002</v>
      </c>
      <c r="F18" s="50">
        <v>212</v>
      </c>
      <c r="G18" s="26">
        <v>64.6</v>
      </c>
      <c r="H18" s="21" t="s">
        <v>80</v>
      </c>
    </row>
    <row r="19" spans="1:8" ht="12.75">
      <c r="A19" s="8">
        <f>A18+2</f>
        <v>10</v>
      </c>
      <c r="B19" s="40">
        <v>35704</v>
      </c>
      <c r="C19" s="10" t="s">
        <v>25</v>
      </c>
      <c r="D19" s="10" t="s">
        <v>219</v>
      </c>
      <c r="E19" s="10"/>
      <c r="F19" s="50">
        <f>G19*3.28</f>
        <v>211.232</v>
      </c>
      <c r="G19" s="26">
        <v>64.4</v>
      </c>
      <c r="H19" s="21" t="s">
        <v>6</v>
      </c>
    </row>
    <row r="20" spans="1:8" ht="12.75">
      <c r="A20" s="8">
        <f>A19</f>
        <v>10</v>
      </c>
      <c r="B20" s="40">
        <v>39722</v>
      </c>
      <c r="C20" s="10" t="s">
        <v>307</v>
      </c>
      <c r="D20" s="10" t="s">
        <v>306</v>
      </c>
      <c r="E20" s="10"/>
      <c r="F20" s="50">
        <f>G20*3.28</f>
        <v>211.232</v>
      </c>
      <c r="G20" s="26">
        <v>64.4</v>
      </c>
      <c r="H20" s="21" t="s">
        <v>163</v>
      </c>
    </row>
    <row r="21" spans="1:11" ht="12.75">
      <c r="A21" s="8">
        <v>10</v>
      </c>
      <c r="B21" s="84" t="s">
        <v>521</v>
      </c>
      <c r="C21" s="168" t="s">
        <v>520</v>
      </c>
      <c r="D21" s="168" t="s">
        <v>436</v>
      </c>
      <c r="E21" s="168">
        <v>2003</v>
      </c>
      <c r="F21" s="170">
        <f>G21*3.28</f>
        <v>211.232</v>
      </c>
      <c r="G21" s="171">
        <v>64.4</v>
      </c>
      <c r="H21" s="169" t="s">
        <v>106</v>
      </c>
      <c r="I21" s="136"/>
      <c r="J21" s="7"/>
      <c r="K21" s="7"/>
    </row>
    <row r="22" spans="1:8" ht="12.75">
      <c r="A22" s="8">
        <v>13</v>
      </c>
      <c r="B22" s="40">
        <v>37165</v>
      </c>
      <c r="C22" s="10" t="s">
        <v>59</v>
      </c>
      <c r="D22" s="10" t="s">
        <v>60</v>
      </c>
      <c r="E22" s="10">
        <v>1984</v>
      </c>
      <c r="F22" s="50">
        <v>211</v>
      </c>
      <c r="G22" s="26">
        <f>F22/3.28</f>
        <v>64.32926829268293</v>
      </c>
      <c r="H22" s="21" t="s">
        <v>122</v>
      </c>
    </row>
    <row r="23" spans="1:8" ht="12.75">
      <c r="A23" s="8">
        <f>A22+1</f>
        <v>14</v>
      </c>
      <c r="B23" s="40">
        <v>39722</v>
      </c>
      <c r="C23" s="10" t="s">
        <v>101</v>
      </c>
      <c r="D23" s="10" t="s">
        <v>102</v>
      </c>
      <c r="E23" s="10">
        <v>1987</v>
      </c>
      <c r="F23" s="50">
        <f aca="true" t="shared" si="1" ref="F23:F34">G23*3.28</f>
        <v>208.936</v>
      </c>
      <c r="G23" s="26">
        <v>63.7</v>
      </c>
      <c r="H23" s="21" t="s">
        <v>103</v>
      </c>
    </row>
    <row r="24" spans="1:8" ht="12.75">
      <c r="A24" s="8">
        <v>15</v>
      </c>
      <c r="B24" s="40">
        <v>39356</v>
      </c>
      <c r="C24" s="10" t="s">
        <v>62</v>
      </c>
      <c r="D24" s="10" t="s">
        <v>63</v>
      </c>
      <c r="E24" s="10">
        <v>1988</v>
      </c>
      <c r="F24" s="50">
        <f t="shared" si="1"/>
        <v>208.28</v>
      </c>
      <c r="G24" s="26">
        <v>63.5</v>
      </c>
      <c r="H24" s="21" t="s">
        <v>122</v>
      </c>
    </row>
    <row r="25" spans="1:8" ht="12.75">
      <c r="A25" s="8">
        <v>16</v>
      </c>
      <c r="B25" s="40">
        <v>38626</v>
      </c>
      <c r="C25" s="10" t="s">
        <v>95</v>
      </c>
      <c r="D25" s="10" t="s">
        <v>82</v>
      </c>
      <c r="E25" s="10">
        <v>1981</v>
      </c>
      <c r="F25" s="50">
        <f t="shared" si="1"/>
        <v>207.95199999999997</v>
      </c>
      <c r="G25" s="26">
        <v>63.4</v>
      </c>
      <c r="H25" s="21" t="s">
        <v>296</v>
      </c>
    </row>
    <row r="26" spans="1:8" ht="12.75">
      <c r="A26" s="8">
        <v>16</v>
      </c>
      <c r="B26" s="40">
        <v>39356</v>
      </c>
      <c r="C26" s="10" t="s">
        <v>332</v>
      </c>
      <c r="D26" s="10" t="s">
        <v>77</v>
      </c>
      <c r="E26" s="10">
        <v>1981</v>
      </c>
      <c r="F26" s="50">
        <f t="shared" si="1"/>
        <v>207.95199999999997</v>
      </c>
      <c r="G26" s="26">
        <v>63.4</v>
      </c>
      <c r="H26" s="21" t="s">
        <v>333</v>
      </c>
    </row>
    <row r="27" spans="1:8" ht="12.75">
      <c r="A27" s="8">
        <v>16</v>
      </c>
      <c r="B27" s="40">
        <v>41548</v>
      </c>
      <c r="C27" s="10" t="s">
        <v>148</v>
      </c>
      <c r="D27" s="10" t="s">
        <v>149</v>
      </c>
      <c r="E27" s="10">
        <v>1988</v>
      </c>
      <c r="F27" s="50">
        <f t="shared" si="1"/>
        <v>207.95199999999997</v>
      </c>
      <c r="G27" s="26">
        <v>63.4</v>
      </c>
      <c r="H27" s="21" t="s">
        <v>6</v>
      </c>
    </row>
    <row r="28" spans="1:8" ht="12.75">
      <c r="A28" s="8">
        <v>19</v>
      </c>
      <c r="B28" s="40">
        <v>42278</v>
      </c>
      <c r="C28" s="10" t="s">
        <v>289</v>
      </c>
      <c r="D28" s="10" t="s">
        <v>139</v>
      </c>
      <c r="E28" s="10">
        <v>1997</v>
      </c>
      <c r="F28" s="50">
        <f t="shared" si="1"/>
        <v>208.28</v>
      </c>
      <c r="G28" s="26">
        <v>63.5</v>
      </c>
      <c r="H28" s="21" t="s">
        <v>80</v>
      </c>
    </row>
    <row r="29" spans="1:8" ht="12.75">
      <c r="A29" s="8">
        <v>19</v>
      </c>
      <c r="B29" s="84" t="s">
        <v>407</v>
      </c>
      <c r="C29" s="10" t="s">
        <v>409</v>
      </c>
      <c r="D29" s="10" t="s">
        <v>410</v>
      </c>
      <c r="E29" s="10">
        <v>1999</v>
      </c>
      <c r="F29" s="50">
        <f t="shared" si="1"/>
        <v>208.28</v>
      </c>
      <c r="G29" s="26">
        <v>63.5</v>
      </c>
      <c r="H29" s="21" t="s">
        <v>79</v>
      </c>
    </row>
    <row r="30" spans="1:8" ht="12.75">
      <c r="A30" s="8">
        <v>21</v>
      </c>
      <c r="B30" s="40">
        <v>40817</v>
      </c>
      <c r="C30" s="10" t="s">
        <v>308</v>
      </c>
      <c r="D30" s="10" t="s">
        <v>309</v>
      </c>
      <c r="E30" s="10">
        <v>1993</v>
      </c>
      <c r="F30" s="50">
        <f t="shared" si="1"/>
        <v>207.95199999999997</v>
      </c>
      <c r="G30" s="26">
        <v>63.4</v>
      </c>
      <c r="H30" s="21" t="s">
        <v>310</v>
      </c>
    </row>
    <row r="31" spans="1:8" ht="12.75">
      <c r="A31" s="8">
        <v>22</v>
      </c>
      <c r="B31" s="40">
        <v>35704</v>
      </c>
      <c r="C31" s="10" t="s">
        <v>181</v>
      </c>
      <c r="D31" s="10" t="s">
        <v>180</v>
      </c>
      <c r="E31" s="10"/>
      <c r="F31" s="50">
        <f t="shared" si="1"/>
        <v>207.62399999999997</v>
      </c>
      <c r="G31" s="26">
        <v>63.3</v>
      </c>
      <c r="H31" s="21" t="s">
        <v>201</v>
      </c>
    </row>
    <row r="32" spans="1:8" ht="12.75">
      <c r="A32" s="8">
        <f>A31</f>
        <v>22</v>
      </c>
      <c r="B32" s="40">
        <v>42278</v>
      </c>
      <c r="C32" s="10" t="s">
        <v>299</v>
      </c>
      <c r="D32" s="10" t="s">
        <v>136</v>
      </c>
      <c r="E32" s="10">
        <v>1995</v>
      </c>
      <c r="F32" s="50">
        <f t="shared" si="1"/>
        <v>207.62399999999997</v>
      </c>
      <c r="G32" s="26">
        <v>63.3</v>
      </c>
      <c r="H32" s="21" t="s">
        <v>80</v>
      </c>
    </row>
    <row r="33" spans="1:8" ht="12.75">
      <c r="A33" s="8">
        <v>22</v>
      </c>
      <c r="B33" s="40">
        <v>42278</v>
      </c>
      <c r="C33" s="10" t="s">
        <v>212</v>
      </c>
      <c r="D33" s="10" t="s">
        <v>395</v>
      </c>
      <c r="E33" s="10"/>
      <c r="F33" s="50">
        <f t="shared" si="1"/>
        <v>207.62399999999997</v>
      </c>
      <c r="G33" s="26">
        <v>63.3</v>
      </c>
      <c r="H33" s="21" t="s">
        <v>151</v>
      </c>
    </row>
    <row r="34" spans="1:8" ht="12.75">
      <c r="A34" s="61">
        <v>22</v>
      </c>
      <c r="B34" s="84" t="s">
        <v>606</v>
      </c>
      <c r="C34" s="67" t="s">
        <v>603</v>
      </c>
      <c r="D34" s="67" t="s">
        <v>604</v>
      </c>
      <c r="E34" s="67">
        <v>2022</v>
      </c>
      <c r="F34" s="126">
        <f t="shared" si="1"/>
        <v>207.62399999999997</v>
      </c>
      <c r="G34" s="69">
        <v>63.3</v>
      </c>
      <c r="H34" s="70" t="s">
        <v>201</v>
      </c>
    </row>
    <row r="35" spans="1:8" ht="12.75">
      <c r="A35" s="8">
        <v>26</v>
      </c>
      <c r="B35" s="82" t="s">
        <v>423</v>
      </c>
      <c r="C35" s="10" t="s">
        <v>146</v>
      </c>
      <c r="D35" s="10" t="s">
        <v>424</v>
      </c>
      <c r="E35" s="10">
        <v>1985</v>
      </c>
      <c r="F35" s="50">
        <v>207</v>
      </c>
      <c r="G35" s="26">
        <v>63.2</v>
      </c>
      <c r="H35" s="21" t="s">
        <v>80</v>
      </c>
    </row>
    <row r="36" spans="1:8" ht="12.75">
      <c r="A36" s="8">
        <f>A35+1</f>
        <v>27</v>
      </c>
      <c r="B36" s="40">
        <v>42278</v>
      </c>
      <c r="C36" s="10" t="s">
        <v>109</v>
      </c>
      <c r="D36" s="10" t="s">
        <v>110</v>
      </c>
      <c r="E36" s="10">
        <v>1991</v>
      </c>
      <c r="F36" s="50">
        <f aca="true" t="shared" si="2" ref="F36:F42">G36*3.28</f>
        <v>206.968</v>
      </c>
      <c r="G36" s="26">
        <v>63.1</v>
      </c>
      <c r="H36" s="21" t="s">
        <v>201</v>
      </c>
    </row>
    <row r="37" spans="1:8" ht="12.75">
      <c r="A37" s="8">
        <f>A36</f>
        <v>27</v>
      </c>
      <c r="B37" s="40">
        <v>36069</v>
      </c>
      <c r="C37" s="10" t="s">
        <v>168</v>
      </c>
      <c r="D37" s="10" t="s">
        <v>169</v>
      </c>
      <c r="E37" s="10">
        <f>2018-43</f>
        <v>1975</v>
      </c>
      <c r="F37" s="50">
        <f t="shared" si="2"/>
        <v>206.968</v>
      </c>
      <c r="G37" s="26">
        <v>63.1</v>
      </c>
      <c r="H37" s="21" t="s">
        <v>295</v>
      </c>
    </row>
    <row r="38" spans="1:8" ht="12.75">
      <c r="A38" s="8">
        <f>A37</f>
        <v>27</v>
      </c>
      <c r="B38" s="40">
        <v>36069</v>
      </c>
      <c r="C38" s="10" t="s">
        <v>226</v>
      </c>
      <c r="D38" s="10" t="s">
        <v>227</v>
      </c>
      <c r="E38" s="10"/>
      <c r="F38" s="50">
        <f t="shared" si="2"/>
        <v>206.968</v>
      </c>
      <c r="G38" s="26">
        <v>63.1</v>
      </c>
      <c r="H38" s="21" t="s">
        <v>228</v>
      </c>
    </row>
    <row r="39" spans="1:8" ht="12.75">
      <c r="A39" s="8">
        <v>30</v>
      </c>
      <c r="B39" s="40">
        <v>36800</v>
      </c>
      <c r="C39" s="10" t="s">
        <v>241</v>
      </c>
      <c r="D39" s="10" t="s">
        <v>242</v>
      </c>
      <c r="E39" s="10">
        <v>1979</v>
      </c>
      <c r="F39" s="50">
        <f>G39*3.28</f>
        <v>206.31199999999998</v>
      </c>
      <c r="G39" s="26">
        <v>62.9</v>
      </c>
      <c r="H39" s="21" t="s">
        <v>79</v>
      </c>
    </row>
    <row r="40" spans="1:8" ht="12.75">
      <c r="A40" s="8">
        <f>A36+3</f>
        <v>30</v>
      </c>
      <c r="B40" s="40">
        <v>42278</v>
      </c>
      <c r="C40" s="10" t="s">
        <v>113</v>
      </c>
      <c r="D40" s="10" t="s">
        <v>114</v>
      </c>
      <c r="E40" s="10">
        <v>1994</v>
      </c>
      <c r="F40" s="50">
        <f t="shared" si="2"/>
        <v>206.31199999999998</v>
      </c>
      <c r="G40" s="26">
        <v>62.9</v>
      </c>
      <c r="H40" s="21" t="s">
        <v>92</v>
      </c>
    </row>
    <row r="41" spans="1:19" ht="12.75">
      <c r="A41" s="8">
        <f>A40</f>
        <v>30</v>
      </c>
      <c r="B41" s="40">
        <v>37530</v>
      </c>
      <c r="C41" s="10" t="s">
        <v>256</v>
      </c>
      <c r="D41" s="10" t="s">
        <v>172</v>
      </c>
      <c r="E41" s="10">
        <v>1982</v>
      </c>
      <c r="F41" s="50">
        <f>G41*3.28</f>
        <v>206.148</v>
      </c>
      <c r="G41" s="26">
        <v>62.85</v>
      </c>
      <c r="H41" s="21" t="s">
        <v>79</v>
      </c>
      <c r="M41" s="40"/>
      <c r="N41" s="10"/>
      <c r="O41" s="10"/>
      <c r="P41" s="10"/>
      <c r="Q41" s="50"/>
      <c r="R41" s="26"/>
      <c r="S41" s="21"/>
    </row>
    <row r="42" spans="1:8" ht="12.75">
      <c r="A42" s="8">
        <f>A41</f>
        <v>30</v>
      </c>
      <c r="B42" s="40">
        <v>37895</v>
      </c>
      <c r="C42" s="10" t="s">
        <v>241</v>
      </c>
      <c r="D42" s="10" t="s">
        <v>278</v>
      </c>
      <c r="E42" s="10"/>
      <c r="F42" s="50">
        <f t="shared" si="2"/>
        <v>206.31199999999998</v>
      </c>
      <c r="G42" s="26">
        <v>62.9</v>
      </c>
      <c r="H42" s="21" t="s">
        <v>106</v>
      </c>
    </row>
    <row r="43" spans="1:8" ht="12.75">
      <c r="A43" s="8">
        <f>A42</f>
        <v>30</v>
      </c>
      <c r="B43" s="84" t="s">
        <v>521</v>
      </c>
      <c r="C43" s="168" t="s">
        <v>502</v>
      </c>
      <c r="D43" s="168" t="s">
        <v>503</v>
      </c>
      <c r="E43" s="168">
        <v>2000</v>
      </c>
      <c r="F43" s="170">
        <f>G43*3.28</f>
        <v>206.31199999999998</v>
      </c>
      <c r="G43" s="171">
        <v>62.9</v>
      </c>
      <c r="H43" s="169" t="s">
        <v>201</v>
      </c>
    </row>
    <row r="44" spans="1:8" ht="12.75">
      <c r="A44" s="8">
        <f>A39+5</f>
        <v>35</v>
      </c>
      <c r="B44" s="40">
        <v>35339</v>
      </c>
      <c r="C44" s="10" t="s">
        <v>207</v>
      </c>
      <c r="D44" s="10" t="s">
        <v>208</v>
      </c>
      <c r="E44" s="10"/>
      <c r="F44" s="50">
        <f>G44*3.28</f>
        <v>205.98399999999998</v>
      </c>
      <c r="G44" s="26">
        <v>62.8</v>
      </c>
      <c r="H44" s="21" t="s">
        <v>80</v>
      </c>
    </row>
    <row r="45" spans="1:8" ht="12.75">
      <c r="A45" s="8">
        <v>35</v>
      </c>
      <c r="B45" s="82" t="s">
        <v>407</v>
      </c>
      <c r="C45" s="10" t="s">
        <v>408</v>
      </c>
      <c r="D45" s="10" t="s">
        <v>4</v>
      </c>
      <c r="E45" s="10">
        <v>1999</v>
      </c>
      <c r="F45" s="50">
        <f>G45*3.28</f>
        <v>205.98399999999998</v>
      </c>
      <c r="G45" s="26">
        <v>62.8</v>
      </c>
      <c r="H45" s="21" t="s">
        <v>79</v>
      </c>
    </row>
    <row r="46" spans="1:8" ht="12.75">
      <c r="A46" s="8">
        <f>A44</f>
        <v>35</v>
      </c>
      <c r="B46" s="83">
        <v>43667</v>
      </c>
      <c r="C46" s="10" t="s">
        <v>435</v>
      </c>
      <c r="D46" s="10" t="s">
        <v>436</v>
      </c>
      <c r="E46" s="10">
        <v>2000</v>
      </c>
      <c r="F46" s="50">
        <v>206</v>
      </c>
      <c r="G46" s="26">
        <v>62.8</v>
      </c>
      <c r="H46" s="21" t="s">
        <v>106</v>
      </c>
    </row>
    <row r="47" spans="1:8" ht="12.75">
      <c r="A47" s="8">
        <v>38</v>
      </c>
      <c r="B47" s="40">
        <v>34973</v>
      </c>
      <c r="C47" s="10" t="s">
        <v>204</v>
      </c>
      <c r="D47" s="10" t="s">
        <v>205</v>
      </c>
      <c r="E47" s="10"/>
      <c r="F47" s="50">
        <f aca="true" t="shared" si="3" ref="F47:F72">G47*3.28</f>
        <v>205.656</v>
      </c>
      <c r="G47" s="26">
        <v>62.7</v>
      </c>
      <c r="H47" s="21" t="s">
        <v>80</v>
      </c>
    </row>
    <row r="48" spans="1:8" ht="12.75">
      <c r="A48" s="8">
        <f>A44+3</f>
        <v>38</v>
      </c>
      <c r="B48" s="40">
        <v>37895</v>
      </c>
      <c r="C48" s="10" t="s">
        <v>275</v>
      </c>
      <c r="D48" s="10" t="s">
        <v>276</v>
      </c>
      <c r="E48" s="10"/>
      <c r="F48" s="50">
        <f t="shared" si="3"/>
        <v>205.656</v>
      </c>
      <c r="G48" s="26">
        <v>62.7</v>
      </c>
      <c r="H48" s="21" t="s">
        <v>106</v>
      </c>
    </row>
    <row r="49" spans="1:8" ht="12.75">
      <c r="A49" s="8">
        <f>A48</f>
        <v>38</v>
      </c>
      <c r="B49" s="40">
        <v>38626</v>
      </c>
      <c r="C49" s="10" t="s">
        <v>293</v>
      </c>
      <c r="D49" s="10" t="s">
        <v>294</v>
      </c>
      <c r="E49" s="10"/>
      <c r="F49" s="50">
        <f t="shared" si="3"/>
        <v>205.656</v>
      </c>
      <c r="G49" s="26">
        <v>62.7</v>
      </c>
      <c r="H49" s="21" t="s">
        <v>295</v>
      </c>
    </row>
    <row r="50" spans="1:8" ht="12.75">
      <c r="A50" s="8">
        <f>A49</f>
        <v>38</v>
      </c>
      <c r="B50" s="40">
        <v>41913</v>
      </c>
      <c r="C50" s="10" t="s">
        <v>112</v>
      </c>
      <c r="D50" s="10" t="s">
        <v>320</v>
      </c>
      <c r="E50" s="10">
        <v>1993</v>
      </c>
      <c r="F50" s="50">
        <f t="shared" si="3"/>
        <v>205.656</v>
      </c>
      <c r="G50" s="26">
        <v>62.7</v>
      </c>
      <c r="H50" s="21" t="s">
        <v>98</v>
      </c>
    </row>
    <row r="51" spans="1:8" ht="12.75">
      <c r="A51" s="8">
        <f>A50</f>
        <v>38</v>
      </c>
      <c r="B51" s="84" t="s">
        <v>464</v>
      </c>
      <c r="C51" s="10" t="s">
        <v>109</v>
      </c>
      <c r="D51" s="10" t="s">
        <v>452</v>
      </c>
      <c r="E51" s="10">
        <v>2020</v>
      </c>
      <c r="F51" s="50">
        <f t="shared" si="3"/>
        <v>205.656</v>
      </c>
      <c r="G51" s="26">
        <v>62.7</v>
      </c>
      <c r="H51" s="21" t="s">
        <v>92</v>
      </c>
    </row>
    <row r="52" spans="1:8" ht="12.75">
      <c r="A52" s="8">
        <f>A51</f>
        <v>38</v>
      </c>
      <c r="B52" s="40">
        <v>35704</v>
      </c>
      <c r="C52" s="10" t="s">
        <v>220</v>
      </c>
      <c r="D52" s="10" t="s">
        <v>221</v>
      </c>
      <c r="E52" s="10"/>
      <c r="F52" s="50">
        <f t="shared" si="3"/>
        <v>205.328</v>
      </c>
      <c r="G52" s="26">
        <v>62.6</v>
      </c>
      <c r="H52" s="21" t="s">
        <v>106</v>
      </c>
    </row>
    <row r="53" spans="1:8" ht="12.75">
      <c r="A53" s="8">
        <v>44</v>
      </c>
      <c r="B53" s="40">
        <v>36069</v>
      </c>
      <c r="C53" s="10" t="s">
        <v>86</v>
      </c>
      <c r="D53" s="10" t="s">
        <v>87</v>
      </c>
      <c r="E53" s="10">
        <v>1980</v>
      </c>
      <c r="F53" s="50">
        <f t="shared" si="3"/>
        <v>205.328</v>
      </c>
      <c r="G53" s="26">
        <v>62.6</v>
      </c>
      <c r="H53" s="21" t="s">
        <v>79</v>
      </c>
    </row>
    <row r="54" spans="1:8" ht="12.75">
      <c r="A54" s="8">
        <f aca="true" t="shared" si="4" ref="A54:A63">A53</f>
        <v>44</v>
      </c>
      <c r="B54" s="40">
        <v>36434</v>
      </c>
      <c r="C54" s="10" t="s">
        <v>86</v>
      </c>
      <c r="D54" s="10" t="s">
        <v>234</v>
      </c>
      <c r="E54" s="10"/>
      <c r="F54" s="50">
        <f t="shared" si="3"/>
        <v>205.328</v>
      </c>
      <c r="G54" s="26">
        <v>62.6</v>
      </c>
      <c r="H54" s="21" t="s">
        <v>92</v>
      </c>
    </row>
    <row r="55" spans="1:16" ht="12.75">
      <c r="A55" s="8">
        <f t="shared" si="4"/>
        <v>44</v>
      </c>
      <c r="B55" s="40">
        <v>41548</v>
      </c>
      <c r="C55" s="10" t="s">
        <v>313</v>
      </c>
      <c r="D55" s="10" t="s">
        <v>314</v>
      </c>
      <c r="E55" s="10">
        <v>1990</v>
      </c>
      <c r="F55" s="50">
        <f t="shared" si="3"/>
        <v>205.328</v>
      </c>
      <c r="G55" s="26">
        <v>62.6</v>
      </c>
      <c r="H55" s="21" t="s">
        <v>315</v>
      </c>
      <c r="J55" s="40"/>
      <c r="K55" s="10"/>
      <c r="L55" s="10"/>
      <c r="M55" s="10"/>
      <c r="N55" s="50"/>
      <c r="O55" s="26"/>
      <c r="P55" s="21"/>
    </row>
    <row r="56" spans="1:8" ht="12.75">
      <c r="A56" s="8">
        <f t="shared" si="4"/>
        <v>44</v>
      </c>
      <c r="B56" s="40">
        <v>42278</v>
      </c>
      <c r="C56" s="10" t="s">
        <v>93</v>
      </c>
      <c r="D56" s="10" t="s">
        <v>94</v>
      </c>
      <c r="E56" s="10">
        <v>1991</v>
      </c>
      <c r="F56" s="50">
        <f t="shared" si="3"/>
        <v>205.328</v>
      </c>
      <c r="G56" s="26">
        <v>62.6</v>
      </c>
      <c r="H56" s="21" t="s">
        <v>296</v>
      </c>
    </row>
    <row r="57" spans="1:8" ht="12.75">
      <c r="A57" s="8">
        <f t="shared" si="4"/>
        <v>44</v>
      </c>
      <c r="B57" s="40">
        <v>35704</v>
      </c>
      <c r="C57" s="10" t="s">
        <v>59</v>
      </c>
      <c r="D57" s="10" t="s">
        <v>175</v>
      </c>
      <c r="E57" s="10">
        <f>2018-39</f>
        <v>1979</v>
      </c>
      <c r="F57" s="50">
        <f t="shared" si="3"/>
        <v>205</v>
      </c>
      <c r="G57" s="26">
        <v>62.5</v>
      </c>
      <c r="H57" s="21" t="s">
        <v>80</v>
      </c>
    </row>
    <row r="58" spans="1:8" ht="12.75">
      <c r="A58" s="8">
        <f t="shared" si="4"/>
        <v>44</v>
      </c>
      <c r="B58" s="40">
        <v>36800</v>
      </c>
      <c r="C58" s="10" t="s">
        <v>59</v>
      </c>
      <c r="D58" s="10" t="s">
        <v>174</v>
      </c>
      <c r="E58" s="10">
        <v>1977</v>
      </c>
      <c r="F58" s="50">
        <f t="shared" si="3"/>
        <v>205</v>
      </c>
      <c r="G58" s="26">
        <v>62.5</v>
      </c>
      <c r="H58" s="21" t="s">
        <v>6</v>
      </c>
    </row>
    <row r="59" spans="1:8" ht="12.75">
      <c r="A59" s="8">
        <f t="shared" si="4"/>
        <v>44</v>
      </c>
      <c r="B59" s="40">
        <v>37165</v>
      </c>
      <c r="C59" s="10" t="s">
        <v>250</v>
      </c>
      <c r="D59" s="10" t="s">
        <v>251</v>
      </c>
      <c r="E59" s="10"/>
      <c r="F59" s="50">
        <f t="shared" si="3"/>
        <v>205</v>
      </c>
      <c r="G59" s="26">
        <v>62.5</v>
      </c>
      <c r="H59" s="21" t="s">
        <v>106</v>
      </c>
    </row>
    <row r="60" spans="1:8" ht="12.75">
      <c r="A60" s="8">
        <f t="shared" si="4"/>
        <v>44</v>
      </c>
      <c r="B60" s="40">
        <v>39356</v>
      </c>
      <c r="C60" s="10" t="s">
        <v>91</v>
      </c>
      <c r="D60" s="10" t="s">
        <v>340</v>
      </c>
      <c r="E60" s="10">
        <v>1988</v>
      </c>
      <c r="F60" s="50">
        <f t="shared" si="3"/>
        <v>205</v>
      </c>
      <c r="G60" s="26">
        <v>62.5</v>
      </c>
      <c r="H60" s="21" t="s">
        <v>92</v>
      </c>
    </row>
    <row r="61" spans="1:8" ht="12.75">
      <c r="A61" s="8">
        <f t="shared" si="4"/>
        <v>44</v>
      </c>
      <c r="B61" s="40">
        <v>40452</v>
      </c>
      <c r="C61" s="10" t="s">
        <v>118</v>
      </c>
      <c r="D61" s="10" t="s">
        <v>150</v>
      </c>
      <c r="E61" s="10">
        <v>1992</v>
      </c>
      <c r="F61" s="50">
        <f t="shared" si="3"/>
        <v>205</v>
      </c>
      <c r="G61" s="26">
        <v>62.5</v>
      </c>
      <c r="H61" s="21" t="s">
        <v>151</v>
      </c>
    </row>
    <row r="62" spans="1:8" ht="12.75">
      <c r="A62" s="8">
        <f t="shared" si="4"/>
        <v>44</v>
      </c>
      <c r="B62" s="40">
        <v>41548</v>
      </c>
      <c r="C62" s="10" t="s">
        <v>316</v>
      </c>
      <c r="D62" s="10" t="s">
        <v>317</v>
      </c>
      <c r="E62" s="10">
        <v>1995</v>
      </c>
      <c r="F62" s="50">
        <f t="shared" si="3"/>
        <v>205</v>
      </c>
      <c r="G62" s="26">
        <v>62.5</v>
      </c>
      <c r="H62" s="21" t="s">
        <v>122</v>
      </c>
    </row>
    <row r="63" spans="1:8" ht="12.75">
      <c r="A63" s="8">
        <f t="shared" si="4"/>
        <v>44</v>
      </c>
      <c r="B63" s="40">
        <v>43009</v>
      </c>
      <c r="C63" s="10" t="s">
        <v>327</v>
      </c>
      <c r="D63" s="10" t="s">
        <v>328</v>
      </c>
      <c r="E63" s="10">
        <v>1990</v>
      </c>
      <c r="F63" s="50">
        <f t="shared" si="3"/>
        <v>205</v>
      </c>
      <c r="G63" s="26">
        <v>62.5</v>
      </c>
      <c r="H63" s="21" t="s">
        <v>329</v>
      </c>
    </row>
    <row r="64" spans="1:8" ht="12.75">
      <c r="A64" s="8">
        <v>54</v>
      </c>
      <c r="B64" s="40">
        <v>39356</v>
      </c>
      <c r="C64" s="10" t="s">
        <v>99</v>
      </c>
      <c r="D64" s="10" t="s">
        <v>302</v>
      </c>
      <c r="E64" s="10">
        <v>1989</v>
      </c>
      <c r="F64" s="50">
        <f t="shared" si="3"/>
        <v>204.672</v>
      </c>
      <c r="G64" s="26">
        <v>62.4</v>
      </c>
      <c r="H64" s="21" t="s">
        <v>100</v>
      </c>
    </row>
    <row r="65" spans="1:8" ht="12.75">
      <c r="A65" s="8">
        <f>A64</f>
        <v>54</v>
      </c>
      <c r="B65" s="40">
        <v>39356</v>
      </c>
      <c r="C65" s="10" t="s">
        <v>300</v>
      </c>
      <c r="D65" s="10" t="s">
        <v>301</v>
      </c>
      <c r="E65" s="10"/>
      <c r="F65" s="50">
        <f t="shared" si="3"/>
        <v>204.672</v>
      </c>
      <c r="G65" s="26">
        <v>62.4</v>
      </c>
      <c r="H65" s="21" t="s">
        <v>80</v>
      </c>
    </row>
    <row r="66" spans="1:8" ht="12.75">
      <c r="A66" s="8">
        <f>A65</f>
        <v>54</v>
      </c>
      <c r="B66" s="40">
        <v>40087</v>
      </c>
      <c r="C66" s="10" t="s">
        <v>305</v>
      </c>
      <c r="D66" s="10" t="s">
        <v>306</v>
      </c>
      <c r="E66" s="10"/>
      <c r="F66" s="50">
        <f t="shared" si="3"/>
        <v>204.672</v>
      </c>
      <c r="G66" s="26">
        <v>62.4</v>
      </c>
      <c r="H66" s="21" t="s">
        <v>163</v>
      </c>
    </row>
    <row r="67" spans="1:8" ht="12.75">
      <c r="A67" s="8">
        <v>57</v>
      </c>
      <c r="B67" s="40">
        <v>36069</v>
      </c>
      <c r="C67" s="10" t="s">
        <v>238</v>
      </c>
      <c r="D67" s="10" t="s">
        <v>334</v>
      </c>
      <c r="E67" s="10"/>
      <c r="F67" s="50">
        <f t="shared" si="3"/>
        <v>204.34399999999997</v>
      </c>
      <c r="G67" s="26">
        <v>62.3</v>
      </c>
      <c r="H67" s="21" t="s">
        <v>92</v>
      </c>
    </row>
    <row r="68" spans="1:16" ht="12.75">
      <c r="A68" s="8">
        <f>A65+3</f>
        <v>57</v>
      </c>
      <c r="B68" s="40">
        <v>36069</v>
      </c>
      <c r="C68" s="10" t="s">
        <v>207</v>
      </c>
      <c r="D68" s="10" t="s">
        <v>229</v>
      </c>
      <c r="E68" s="10">
        <f>2018-44</f>
        <v>1974</v>
      </c>
      <c r="F68" s="50">
        <f t="shared" si="3"/>
        <v>204.34399999999997</v>
      </c>
      <c r="G68" s="26">
        <v>62.3</v>
      </c>
      <c r="H68" s="21" t="s">
        <v>80</v>
      </c>
      <c r="J68" s="40"/>
      <c r="K68" s="10"/>
      <c r="L68" s="10"/>
      <c r="M68" s="10"/>
      <c r="N68" s="50"/>
      <c r="O68" s="26"/>
      <c r="P68" s="21"/>
    </row>
    <row r="69" spans="1:8" ht="12.75">
      <c r="A69" s="8">
        <f>A68</f>
        <v>57</v>
      </c>
      <c r="B69" s="40">
        <v>37165</v>
      </c>
      <c r="C69" s="10" t="s">
        <v>207</v>
      </c>
      <c r="D69" s="10" t="s">
        <v>252</v>
      </c>
      <c r="E69" s="10"/>
      <c r="F69" s="50">
        <f t="shared" si="3"/>
        <v>204.34399999999997</v>
      </c>
      <c r="G69" s="26">
        <v>62.3</v>
      </c>
      <c r="H69" s="21" t="s">
        <v>92</v>
      </c>
    </row>
    <row r="70" spans="1:8" ht="12.75">
      <c r="A70" s="8">
        <v>60</v>
      </c>
      <c r="B70" s="40">
        <v>36069</v>
      </c>
      <c r="C70" s="10" t="s">
        <v>171</v>
      </c>
      <c r="D70" s="10" t="s">
        <v>235</v>
      </c>
      <c r="E70" s="10"/>
      <c r="F70" s="50">
        <f t="shared" si="3"/>
        <v>204.016</v>
      </c>
      <c r="G70" s="26">
        <v>62.2</v>
      </c>
      <c r="H70" s="21" t="s">
        <v>170</v>
      </c>
    </row>
    <row r="71" spans="1:8" ht="12.75">
      <c r="A71" s="8">
        <f>A68+3</f>
        <v>60</v>
      </c>
      <c r="B71" s="40">
        <v>37895</v>
      </c>
      <c r="C71" s="10" t="s">
        <v>279</v>
      </c>
      <c r="D71" s="10" t="s">
        <v>280</v>
      </c>
      <c r="E71" s="10"/>
      <c r="F71" s="50">
        <f t="shared" si="3"/>
        <v>204.016</v>
      </c>
      <c r="G71" s="26">
        <v>62.2</v>
      </c>
      <c r="H71" s="21" t="s">
        <v>151</v>
      </c>
    </row>
    <row r="72" spans="1:8" ht="12.75">
      <c r="A72" s="8">
        <f>A71</f>
        <v>60</v>
      </c>
      <c r="B72" s="40">
        <v>43009</v>
      </c>
      <c r="C72" s="10" t="s">
        <v>126</v>
      </c>
      <c r="D72" s="10" t="s">
        <v>127</v>
      </c>
      <c r="E72" s="10">
        <v>1998</v>
      </c>
      <c r="F72" s="50">
        <f t="shared" si="3"/>
        <v>204.016</v>
      </c>
      <c r="G72" s="26">
        <v>62.2</v>
      </c>
      <c r="H72" s="21" t="s">
        <v>6</v>
      </c>
    </row>
    <row r="73" spans="1:8" ht="12.75">
      <c r="A73" s="8">
        <v>60</v>
      </c>
      <c r="B73" s="40">
        <v>43269</v>
      </c>
      <c r="C73" s="10" t="s">
        <v>123</v>
      </c>
      <c r="D73" s="10" t="s">
        <v>124</v>
      </c>
      <c r="E73" s="10">
        <v>1999</v>
      </c>
      <c r="F73" s="50">
        <v>204</v>
      </c>
      <c r="G73" s="26">
        <f>F73/3.28</f>
        <v>62.19512195121951</v>
      </c>
      <c r="H73" s="21" t="s">
        <v>80</v>
      </c>
    </row>
    <row r="74" spans="1:8" ht="12.75">
      <c r="A74" s="8">
        <v>64</v>
      </c>
      <c r="B74" s="40">
        <v>34608</v>
      </c>
      <c r="C74" s="10" t="s">
        <v>89</v>
      </c>
      <c r="D74" s="10" t="s">
        <v>90</v>
      </c>
      <c r="E74" s="10">
        <v>1971</v>
      </c>
      <c r="F74" s="50">
        <f aca="true" t="shared" si="5" ref="F74:F86">G74*3.28</f>
        <v>203.688</v>
      </c>
      <c r="G74" s="26">
        <v>62.1</v>
      </c>
      <c r="H74" s="21" t="s">
        <v>80</v>
      </c>
    </row>
    <row r="75" spans="1:8" ht="12.75">
      <c r="A75" s="8">
        <f>A74</f>
        <v>64</v>
      </c>
      <c r="B75" s="40">
        <v>35704</v>
      </c>
      <c r="C75" s="10" t="s">
        <v>118</v>
      </c>
      <c r="D75" s="10" t="s">
        <v>119</v>
      </c>
      <c r="E75" s="10">
        <v>1968</v>
      </c>
      <c r="F75" s="50">
        <f t="shared" si="5"/>
        <v>203.688</v>
      </c>
      <c r="G75" s="26">
        <v>62.1</v>
      </c>
      <c r="H75" s="21" t="s">
        <v>92</v>
      </c>
    </row>
    <row r="76" spans="1:8" ht="12.75">
      <c r="A76" s="8">
        <f aca="true" t="shared" si="6" ref="A76:A82">A75</f>
        <v>64</v>
      </c>
      <c r="B76" s="40">
        <v>37895</v>
      </c>
      <c r="C76" s="10" t="s">
        <v>207</v>
      </c>
      <c r="D76" s="10" t="s">
        <v>277</v>
      </c>
      <c r="E76" s="10"/>
      <c r="F76" s="50">
        <f t="shared" si="5"/>
        <v>203.688</v>
      </c>
      <c r="G76" s="26">
        <v>62.1</v>
      </c>
      <c r="H76" s="21" t="s">
        <v>100</v>
      </c>
    </row>
    <row r="77" spans="1:8" ht="12.75">
      <c r="A77" s="8">
        <f t="shared" si="6"/>
        <v>64</v>
      </c>
      <c r="B77" s="40">
        <v>37895</v>
      </c>
      <c r="C77" s="10" t="s">
        <v>202</v>
      </c>
      <c r="D77" s="10" t="s">
        <v>277</v>
      </c>
      <c r="E77" s="10"/>
      <c r="F77" s="50">
        <f t="shared" si="5"/>
        <v>203.688</v>
      </c>
      <c r="G77" s="26">
        <v>62.1</v>
      </c>
      <c r="H77" s="21" t="s">
        <v>100</v>
      </c>
    </row>
    <row r="78" spans="1:8" ht="12.75">
      <c r="A78" s="8">
        <f t="shared" si="6"/>
        <v>64</v>
      </c>
      <c r="B78" s="40">
        <v>38626</v>
      </c>
      <c r="C78" s="10" t="s">
        <v>140</v>
      </c>
      <c r="D78" s="10" t="s">
        <v>76</v>
      </c>
      <c r="E78" s="10">
        <v>1988</v>
      </c>
      <c r="F78" s="50">
        <f t="shared" si="5"/>
        <v>203.688</v>
      </c>
      <c r="G78" s="26">
        <v>62.1</v>
      </c>
      <c r="H78" s="21" t="s">
        <v>79</v>
      </c>
    </row>
    <row r="79" spans="1:8" ht="12.75">
      <c r="A79" s="8">
        <f t="shared" si="6"/>
        <v>64</v>
      </c>
      <c r="B79" s="40">
        <v>39722</v>
      </c>
      <c r="C79" s="10" t="s">
        <v>303</v>
      </c>
      <c r="D79" s="10" t="s">
        <v>304</v>
      </c>
      <c r="E79" s="10">
        <f>2018-32</f>
        <v>1986</v>
      </c>
      <c r="F79" s="50">
        <f t="shared" si="5"/>
        <v>203.688</v>
      </c>
      <c r="G79" s="26">
        <v>62.1</v>
      </c>
      <c r="H79" s="21" t="s">
        <v>106</v>
      </c>
    </row>
    <row r="80" spans="1:8" ht="12.75">
      <c r="A80" s="8">
        <f t="shared" si="6"/>
        <v>64</v>
      </c>
      <c r="B80" s="40">
        <v>40817</v>
      </c>
      <c r="C80" s="10" t="s">
        <v>156</v>
      </c>
      <c r="D80" s="10" t="s">
        <v>157</v>
      </c>
      <c r="E80" s="10">
        <v>1979</v>
      </c>
      <c r="F80" s="50">
        <f t="shared" si="5"/>
        <v>203.688</v>
      </c>
      <c r="G80" s="26">
        <v>62.1</v>
      </c>
      <c r="H80" s="21" t="s">
        <v>158</v>
      </c>
    </row>
    <row r="81" spans="1:8" ht="12.75">
      <c r="A81" s="8">
        <f t="shared" si="6"/>
        <v>64</v>
      </c>
      <c r="B81" s="40">
        <v>41183</v>
      </c>
      <c r="C81" s="10" t="s">
        <v>140</v>
      </c>
      <c r="D81" s="10" t="s">
        <v>138</v>
      </c>
      <c r="E81" s="10">
        <v>1989</v>
      </c>
      <c r="F81" s="50">
        <f t="shared" si="5"/>
        <v>203.688</v>
      </c>
      <c r="G81" s="26">
        <v>62.1</v>
      </c>
      <c r="H81" s="21" t="s">
        <v>80</v>
      </c>
    </row>
    <row r="82" spans="1:8" ht="12.75">
      <c r="A82" s="8">
        <f t="shared" si="6"/>
        <v>64</v>
      </c>
      <c r="B82" s="173" t="s">
        <v>497</v>
      </c>
      <c r="C82" s="168" t="s">
        <v>495</v>
      </c>
      <c r="D82" s="168" t="s">
        <v>496</v>
      </c>
      <c r="E82" s="168">
        <v>1995</v>
      </c>
      <c r="F82" s="170">
        <f t="shared" si="5"/>
        <v>203.688</v>
      </c>
      <c r="G82" s="171">
        <v>62.1</v>
      </c>
      <c r="H82" s="169" t="s">
        <v>79</v>
      </c>
    </row>
    <row r="83" spans="1:8" ht="12.75">
      <c r="A83" s="8">
        <v>73</v>
      </c>
      <c r="B83" s="40">
        <v>37530</v>
      </c>
      <c r="C83" s="10" t="s">
        <v>257</v>
      </c>
      <c r="D83" s="10" t="s">
        <v>258</v>
      </c>
      <c r="E83" s="10"/>
      <c r="F83" s="50">
        <f t="shared" si="5"/>
        <v>203.35999999999999</v>
      </c>
      <c r="G83" s="26">
        <v>62</v>
      </c>
      <c r="H83" s="21" t="s">
        <v>100</v>
      </c>
    </row>
    <row r="84" spans="1:8" ht="12.75">
      <c r="A84" s="8">
        <f>A83</f>
        <v>73</v>
      </c>
      <c r="B84" s="40">
        <v>37895</v>
      </c>
      <c r="C84" s="10" t="s">
        <v>289</v>
      </c>
      <c r="D84" s="10" t="s">
        <v>290</v>
      </c>
      <c r="E84" s="10"/>
      <c r="F84" s="50">
        <f t="shared" si="5"/>
        <v>203.35999999999999</v>
      </c>
      <c r="G84" s="26">
        <v>62</v>
      </c>
      <c r="H84" s="21" t="s">
        <v>106</v>
      </c>
    </row>
    <row r="85" spans="1:8" ht="12.75">
      <c r="A85" s="8">
        <f>A84</f>
        <v>73</v>
      </c>
      <c r="B85" s="40">
        <v>38626</v>
      </c>
      <c r="C85" s="10" t="s">
        <v>146</v>
      </c>
      <c r="D85" s="10" t="s">
        <v>147</v>
      </c>
      <c r="E85" s="10">
        <v>1984</v>
      </c>
      <c r="F85" s="50">
        <f t="shared" si="5"/>
        <v>203.35999999999999</v>
      </c>
      <c r="G85" s="26">
        <v>62</v>
      </c>
      <c r="H85" s="21" t="s">
        <v>122</v>
      </c>
    </row>
    <row r="86" spans="1:8" ht="12.75">
      <c r="A86" s="8">
        <f>A85</f>
        <v>73</v>
      </c>
      <c r="B86" s="40">
        <v>41548</v>
      </c>
      <c r="C86" s="10" t="s">
        <v>283</v>
      </c>
      <c r="D86" s="10" t="s">
        <v>319</v>
      </c>
      <c r="E86" s="10">
        <v>1993</v>
      </c>
      <c r="F86" s="50">
        <f t="shared" si="5"/>
        <v>203.35999999999999</v>
      </c>
      <c r="G86" s="26">
        <v>62</v>
      </c>
      <c r="H86" s="21" t="s">
        <v>79</v>
      </c>
    </row>
    <row r="87" spans="1:8" ht="12.75">
      <c r="A87" s="8">
        <f>A86</f>
        <v>73</v>
      </c>
      <c r="B87" s="82" t="s">
        <v>425</v>
      </c>
      <c r="C87" s="10" t="s">
        <v>300</v>
      </c>
      <c r="D87" s="10" t="s">
        <v>426</v>
      </c>
      <c r="E87" s="10">
        <v>1998</v>
      </c>
      <c r="F87" s="50">
        <v>203</v>
      </c>
      <c r="G87" s="26">
        <v>62</v>
      </c>
      <c r="H87" s="21" t="s">
        <v>80</v>
      </c>
    </row>
    <row r="88" spans="1:8" ht="12.75">
      <c r="A88" s="8">
        <v>78</v>
      </c>
      <c r="B88" s="40">
        <v>31686</v>
      </c>
      <c r="C88" s="10" t="s">
        <v>3</v>
      </c>
      <c r="D88" s="10" t="s">
        <v>4</v>
      </c>
      <c r="E88" s="10"/>
      <c r="F88" s="50">
        <f>G88*3.28</f>
        <v>203.03199999999998</v>
      </c>
      <c r="G88" s="26">
        <v>61.9</v>
      </c>
      <c r="H88" s="21" t="s">
        <v>79</v>
      </c>
    </row>
    <row r="89" spans="1:8" ht="12.75">
      <c r="A89" s="8">
        <f>A85+5</f>
        <v>78</v>
      </c>
      <c r="B89" s="40">
        <v>38626</v>
      </c>
      <c r="C89" s="10" t="s">
        <v>42</v>
      </c>
      <c r="D89" s="10" t="s">
        <v>184</v>
      </c>
      <c r="E89" s="10">
        <f>2018-36</f>
        <v>1982</v>
      </c>
      <c r="F89" s="50">
        <f>G89*3.28</f>
        <v>203.03199999999998</v>
      </c>
      <c r="G89" s="26">
        <v>61.9</v>
      </c>
      <c r="H89" s="21" t="s">
        <v>122</v>
      </c>
    </row>
    <row r="90" spans="1:8" ht="12.75">
      <c r="A90" s="10">
        <f>A89</f>
        <v>78</v>
      </c>
      <c r="B90" s="40">
        <v>41548</v>
      </c>
      <c r="C90" s="10" t="s">
        <v>120</v>
      </c>
      <c r="D90" s="10" t="s">
        <v>152</v>
      </c>
      <c r="E90" s="10">
        <v>1994</v>
      </c>
      <c r="F90" s="50">
        <f>G90*3.28</f>
        <v>203.03199999999998</v>
      </c>
      <c r="G90" s="26">
        <v>61.9</v>
      </c>
      <c r="H90" s="21" t="s">
        <v>295</v>
      </c>
    </row>
    <row r="91" spans="1:8" ht="12.75">
      <c r="A91" s="10">
        <f aca="true" t="shared" si="7" ref="A91:A99">A90</f>
        <v>78</v>
      </c>
      <c r="B91" s="40">
        <v>41913</v>
      </c>
      <c r="C91" s="10" t="s">
        <v>141</v>
      </c>
      <c r="D91" s="10" t="s">
        <v>142</v>
      </c>
      <c r="E91" s="10">
        <v>1995</v>
      </c>
      <c r="F91" s="50">
        <f>G91*3.28</f>
        <v>203.03199999999998</v>
      </c>
      <c r="G91" s="26">
        <v>61.9</v>
      </c>
      <c r="H91" s="21" t="s">
        <v>80</v>
      </c>
    </row>
    <row r="92" spans="1:8" ht="12.75">
      <c r="A92" s="10">
        <f t="shared" si="7"/>
        <v>78</v>
      </c>
      <c r="B92" s="40">
        <v>42278</v>
      </c>
      <c r="C92" s="10" t="s">
        <v>104</v>
      </c>
      <c r="D92" s="10" t="s">
        <v>105</v>
      </c>
      <c r="E92" s="10">
        <v>1990</v>
      </c>
      <c r="F92" s="50">
        <f>G92*3.28</f>
        <v>203.03199999999998</v>
      </c>
      <c r="G92" s="26">
        <v>61.9</v>
      </c>
      <c r="H92" s="21" t="s">
        <v>106</v>
      </c>
    </row>
    <row r="93" spans="1:18" ht="12.75">
      <c r="A93" s="10">
        <f t="shared" si="7"/>
        <v>78</v>
      </c>
      <c r="B93" s="175" t="s">
        <v>465</v>
      </c>
      <c r="C93" s="10" t="s">
        <v>467</v>
      </c>
      <c r="D93" s="10" t="s">
        <v>426</v>
      </c>
      <c r="E93" s="10">
        <v>2001</v>
      </c>
      <c r="F93" s="50">
        <v>203</v>
      </c>
      <c r="G93" s="26">
        <v>61.9</v>
      </c>
      <c r="H93" s="21" t="s">
        <v>80</v>
      </c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2.75">
      <c r="A94" s="10">
        <v>84</v>
      </c>
      <c r="B94" s="40">
        <v>34973</v>
      </c>
      <c r="C94" s="10" t="s">
        <v>132</v>
      </c>
      <c r="D94" s="10" t="s">
        <v>133</v>
      </c>
      <c r="E94" s="10">
        <v>1973</v>
      </c>
      <c r="F94" s="50">
        <f aca="true" t="shared" si="8" ref="F94:F112">G94*3.28</f>
        <v>202.54</v>
      </c>
      <c r="G94" s="26">
        <v>61.75</v>
      </c>
      <c r="H94" s="21" t="s">
        <v>80</v>
      </c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2.75">
      <c r="A95" s="10">
        <f t="shared" si="7"/>
        <v>84</v>
      </c>
      <c r="B95" s="40">
        <v>37530</v>
      </c>
      <c r="C95" s="10" t="s">
        <v>291</v>
      </c>
      <c r="D95" s="10" t="s">
        <v>274</v>
      </c>
      <c r="E95" s="10"/>
      <c r="F95" s="50">
        <f t="shared" si="8"/>
        <v>202.70399999999998</v>
      </c>
      <c r="G95" s="26">
        <v>61.8</v>
      </c>
      <c r="H95" s="21" t="s">
        <v>170</v>
      </c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2.75">
      <c r="A96" s="10">
        <f t="shared" si="7"/>
        <v>84</v>
      </c>
      <c r="B96" s="40">
        <v>37895</v>
      </c>
      <c r="C96" s="10" t="s">
        <v>64</v>
      </c>
      <c r="D96" s="10" t="s">
        <v>179</v>
      </c>
      <c r="E96" s="10">
        <v>1984</v>
      </c>
      <c r="F96" s="50">
        <f t="shared" si="8"/>
        <v>202.70399999999998</v>
      </c>
      <c r="G96" s="26">
        <v>61.8</v>
      </c>
      <c r="H96" s="21" t="s">
        <v>80</v>
      </c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2.75">
      <c r="A97" s="10">
        <f>A96</f>
        <v>84</v>
      </c>
      <c r="B97" s="40">
        <v>35339</v>
      </c>
      <c r="C97" s="10" t="s">
        <v>209</v>
      </c>
      <c r="D97" s="10" t="s">
        <v>131</v>
      </c>
      <c r="E97" s="10">
        <v>1976</v>
      </c>
      <c r="F97" s="50">
        <f t="shared" si="8"/>
        <v>202.70399999999998</v>
      </c>
      <c r="G97" s="26">
        <v>61.8</v>
      </c>
      <c r="H97" s="21" t="s">
        <v>79</v>
      </c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2.75">
      <c r="A98" s="10">
        <f>A97</f>
        <v>84</v>
      </c>
      <c r="B98" s="40">
        <v>37530</v>
      </c>
      <c r="C98" s="10" t="s">
        <v>261</v>
      </c>
      <c r="D98" s="10" t="s">
        <v>262</v>
      </c>
      <c r="E98" s="10"/>
      <c r="F98" s="50">
        <f t="shared" si="8"/>
        <v>202.70399999999998</v>
      </c>
      <c r="G98" s="26">
        <v>61.8</v>
      </c>
      <c r="H98" s="21" t="s">
        <v>201</v>
      </c>
      <c r="I98" s="8"/>
      <c r="Q98" s="8"/>
      <c r="R98" s="8"/>
    </row>
    <row r="99" spans="1:18" ht="12.75">
      <c r="A99" s="10">
        <f t="shared" si="7"/>
        <v>84</v>
      </c>
      <c r="B99" s="40">
        <v>41548</v>
      </c>
      <c r="C99" s="10" t="s">
        <v>311</v>
      </c>
      <c r="D99" s="10" t="s">
        <v>312</v>
      </c>
      <c r="E99" s="10">
        <v>1991</v>
      </c>
      <c r="F99" s="50">
        <f t="shared" si="8"/>
        <v>202.70399999999998</v>
      </c>
      <c r="G99" s="26">
        <v>61.8</v>
      </c>
      <c r="H99" s="21" t="s">
        <v>79</v>
      </c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2.75">
      <c r="A100" s="10">
        <v>89</v>
      </c>
      <c r="B100" s="40">
        <v>36069</v>
      </c>
      <c r="C100" s="10" t="s">
        <v>236</v>
      </c>
      <c r="D100" s="10" t="s">
        <v>237</v>
      </c>
      <c r="E100" s="10"/>
      <c r="F100" s="50">
        <f t="shared" si="8"/>
        <v>202.376</v>
      </c>
      <c r="G100" s="26">
        <v>61.7</v>
      </c>
      <c r="H100" s="21" t="s">
        <v>100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2.75">
      <c r="A101" s="10">
        <f aca="true" t="shared" si="9" ref="A101:A106">A100</f>
        <v>89</v>
      </c>
      <c r="B101" s="40">
        <v>36800</v>
      </c>
      <c r="C101" s="10" t="s">
        <v>243</v>
      </c>
      <c r="D101" s="10" t="s">
        <v>244</v>
      </c>
      <c r="E101" s="10"/>
      <c r="F101" s="50">
        <f t="shared" si="8"/>
        <v>202.376</v>
      </c>
      <c r="G101" s="26">
        <v>61.7</v>
      </c>
      <c r="H101" s="21" t="s">
        <v>79</v>
      </c>
      <c r="I101" s="8"/>
      <c r="Q101" s="8"/>
      <c r="R101" s="8"/>
    </row>
    <row r="102" spans="1:18" ht="12.75">
      <c r="A102" s="10">
        <f t="shared" si="9"/>
        <v>89</v>
      </c>
      <c r="B102" s="40">
        <v>37530</v>
      </c>
      <c r="C102" s="10" t="s">
        <v>265</v>
      </c>
      <c r="D102" s="10" t="s">
        <v>87</v>
      </c>
      <c r="E102" s="10"/>
      <c r="F102" s="50">
        <f t="shared" si="8"/>
        <v>202.376</v>
      </c>
      <c r="G102" s="26">
        <v>61.7</v>
      </c>
      <c r="H102" s="21" t="s">
        <v>79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2.75">
      <c r="A103" s="10">
        <f t="shared" si="9"/>
        <v>89</v>
      </c>
      <c r="B103" s="40">
        <v>37530</v>
      </c>
      <c r="C103" s="10" t="s">
        <v>259</v>
      </c>
      <c r="D103" s="10" t="s">
        <v>260</v>
      </c>
      <c r="E103" s="10"/>
      <c r="F103" s="50">
        <f t="shared" si="8"/>
        <v>202.376</v>
      </c>
      <c r="G103" s="26">
        <v>61.7</v>
      </c>
      <c r="H103" s="21" t="s">
        <v>98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2.75">
      <c r="A104" s="10">
        <f t="shared" si="9"/>
        <v>89</v>
      </c>
      <c r="B104" s="40">
        <v>40452</v>
      </c>
      <c r="C104" s="10" t="s">
        <v>115</v>
      </c>
      <c r="D104" s="10" t="s">
        <v>116</v>
      </c>
      <c r="E104" s="10">
        <v>1992</v>
      </c>
      <c r="F104" s="50">
        <f t="shared" si="8"/>
        <v>202.376</v>
      </c>
      <c r="G104" s="26">
        <v>61.7</v>
      </c>
      <c r="H104" s="21" t="s">
        <v>103</v>
      </c>
      <c r="I104" s="8"/>
      <c r="Q104" s="8"/>
      <c r="R104" s="8"/>
    </row>
    <row r="105" spans="1:18" ht="12.75">
      <c r="A105" s="10">
        <f t="shared" si="9"/>
        <v>89</v>
      </c>
      <c r="B105" s="40">
        <v>41548</v>
      </c>
      <c r="C105" s="10" t="s">
        <v>318</v>
      </c>
      <c r="D105" s="10" t="s">
        <v>76</v>
      </c>
      <c r="E105" s="10">
        <v>1989</v>
      </c>
      <c r="F105" s="50">
        <f t="shared" si="8"/>
        <v>202.376</v>
      </c>
      <c r="G105" s="26">
        <v>61.7</v>
      </c>
      <c r="H105" s="21" t="s">
        <v>79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2.75">
      <c r="A106" s="10">
        <f t="shared" si="9"/>
        <v>89</v>
      </c>
      <c r="B106" s="40">
        <v>42644</v>
      </c>
      <c r="C106" s="10" t="s">
        <v>324</v>
      </c>
      <c r="D106" s="10" t="s">
        <v>117</v>
      </c>
      <c r="E106" s="10">
        <v>1997</v>
      </c>
      <c r="F106" s="50">
        <f t="shared" si="8"/>
        <v>202.376</v>
      </c>
      <c r="G106" s="26">
        <v>61.7</v>
      </c>
      <c r="H106" s="21" t="s">
        <v>6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2.75">
      <c r="A107" s="10">
        <v>93</v>
      </c>
      <c r="B107" s="40">
        <v>33878</v>
      </c>
      <c r="C107" s="10" t="s">
        <v>31</v>
      </c>
      <c r="D107" s="10" t="s">
        <v>194</v>
      </c>
      <c r="E107" s="10"/>
      <c r="F107" s="50">
        <f t="shared" si="8"/>
        <v>202.048</v>
      </c>
      <c r="G107" s="26">
        <v>61.6</v>
      </c>
      <c r="H107" s="21" t="s">
        <v>122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2.75">
      <c r="A108" s="10">
        <f aca="true" t="shared" si="10" ref="A108:A113">A107</f>
        <v>93</v>
      </c>
      <c r="B108" s="40">
        <v>35339</v>
      </c>
      <c r="C108" s="10" t="s">
        <v>210</v>
      </c>
      <c r="D108" s="10" t="s">
        <v>211</v>
      </c>
      <c r="E108" s="10"/>
      <c r="F108" s="50">
        <f t="shared" si="8"/>
        <v>202.048</v>
      </c>
      <c r="G108" s="26">
        <v>61.6</v>
      </c>
      <c r="H108" s="21" t="s">
        <v>106</v>
      </c>
      <c r="I108" s="8"/>
      <c r="Q108" s="8"/>
      <c r="R108" s="8"/>
    </row>
    <row r="109" spans="1:18" ht="12.75">
      <c r="A109" s="8">
        <f t="shared" si="10"/>
        <v>93</v>
      </c>
      <c r="B109" s="40">
        <v>37530</v>
      </c>
      <c r="C109" s="10" t="s">
        <v>266</v>
      </c>
      <c r="D109" s="10" t="s">
        <v>267</v>
      </c>
      <c r="E109" s="10"/>
      <c r="F109" s="50">
        <f t="shared" si="8"/>
        <v>202.048</v>
      </c>
      <c r="G109" s="26">
        <v>61.6</v>
      </c>
      <c r="H109" s="21" t="s">
        <v>201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2.75">
      <c r="A110" s="8">
        <f t="shared" si="10"/>
        <v>93</v>
      </c>
      <c r="B110" s="40">
        <v>37530</v>
      </c>
      <c r="C110" s="10" t="s">
        <v>271</v>
      </c>
      <c r="D110" s="10" t="s">
        <v>272</v>
      </c>
      <c r="E110" s="10">
        <f>2018-40</f>
        <v>1978</v>
      </c>
      <c r="F110" s="50">
        <f t="shared" si="8"/>
        <v>202.048</v>
      </c>
      <c r="G110" s="26">
        <v>61.6</v>
      </c>
      <c r="H110" s="21" t="s">
        <v>80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2.75">
      <c r="A111" s="8">
        <f t="shared" si="10"/>
        <v>93</v>
      </c>
      <c r="B111" s="40">
        <v>38626</v>
      </c>
      <c r="C111" s="10" t="s">
        <v>283</v>
      </c>
      <c r="D111" s="10" t="s">
        <v>189</v>
      </c>
      <c r="E111" s="10">
        <v>1971</v>
      </c>
      <c r="F111" s="50">
        <f t="shared" si="8"/>
        <v>202.048</v>
      </c>
      <c r="G111" s="26">
        <v>61.6</v>
      </c>
      <c r="H111" s="21" t="s">
        <v>80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2.75">
      <c r="A112" s="8">
        <f t="shared" si="10"/>
        <v>93</v>
      </c>
      <c r="B112" s="40">
        <v>37895</v>
      </c>
      <c r="C112" s="10" t="s">
        <v>281</v>
      </c>
      <c r="D112" s="10" t="s">
        <v>282</v>
      </c>
      <c r="E112" s="10">
        <v>1980</v>
      </c>
      <c r="F112" s="50">
        <f t="shared" si="8"/>
        <v>202.048</v>
      </c>
      <c r="G112" s="26">
        <v>61.6</v>
      </c>
      <c r="H112" s="21" t="s">
        <v>6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2.75">
      <c r="A113" s="8">
        <f t="shared" si="10"/>
        <v>93</v>
      </c>
      <c r="B113" s="175" t="s">
        <v>465</v>
      </c>
      <c r="C113" s="10" t="s">
        <v>468</v>
      </c>
      <c r="D113" s="10" t="s">
        <v>469</v>
      </c>
      <c r="E113" s="10">
        <v>2001</v>
      </c>
      <c r="F113" s="50">
        <v>202</v>
      </c>
      <c r="G113" s="26">
        <v>61.6</v>
      </c>
      <c r="H113" s="21" t="s">
        <v>80</v>
      </c>
      <c r="I113" s="10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2.75">
      <c r="A114" s="8">
        <v>100</v>
      </c>
      <c r="B114" s="40">
        <v>30590</v>
      </c>
      <c r="C114" s="54" t="s">
        <v>0</v>
      </c>
      <c r="D114" s="54" t="s">
        <v>1</v>
      </c>
      <c r="E114" s="54"/>
      <c r="F114" s="50">
        <f aca="true" t="shared" si="11" ref="F114:F123">G114*3.28</f>
        <v>201.72</v>
      </c>
      <c r="G114" s="26">
        <v>61.5</v>
      </c>
      <c r="H114" s="21" t="s">
        <v>6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2.75">
      <c r="A115" s="8">
        <f>A114</f>
        <v>100</v>
      </c>
      <c r="B115" s="40">
        <v>35704</v>
      </c>
      <c r="C115" s="10" t="s">
        <v>222</v>
      </c>
      <c r="D115" s="10" t="s">
        <v>223</v>
      </c>
      <c r="E115" s="10"/>
      <c r="F115" s="50">
        <f t="shared" si="11"/>
        <v>201.72</v>
      </c>
      <c r="G115" s="26">
        <v>61.5</v>
      </c>
      <c r="H115" s="21" t="s">
        <v>6</v>
      </c>
      <c r="I115" s="8"/>
      <c r="Q115" s="8"/>
      <c r="R115" s="8"/>
    </row>
    <row r="116" spans="1:18" ht="12.75">
      <c r="A116" s="8">
        <f>A115</f>
        <v>100</v>
      </c>
      <c r="B116" s="40">
        <v>36800</v>
      </c>
      <c r="C116" s="10" t="s">
        <v>182</v>
      </c>
      <c r="D116" s="10" t="s">
        <v>183</v>
      </c>
      <c r="E116" s="10"/>
      <c r="F116" s="50">
        <f t="shared" si="11"/>
        <v>201.72</v>
      </c>
      <c r="G116" s="26">
        <v>61.5</v>
      </c>
      <c r="H116" s="21" t="s">
        <v>6</v>
      </c>
      <c r="I116" s="8"/>
      <c r="J116" s="8"/>
      <c r="R116" s="8"/>
    </row>
    <row r="117" spans="1:18" ht="12.75">
      <c r="A117" s="8">
        <f aca="true" t="shared" si="12" ref="A117:A124">A116</f>
        <v>100</v>
      </c>
      <c r="B117" s="40">
        <v>37530</v>
      </c>
      <c r="C117" s="10" t="s">
        <v>263</v>
      </c>
      <c r="D117" s="10" t="s">
        <v>264</v>
      </c>
      <c r="E117" s="10"/>
      <c r="F117" s="50">
        <f t="shared" si="11"/>
        <v>201.72</v>
      </c>
      <c r="G117" s="26">
        <v>61.5</v>
      </c>
      <c r="H117" s="21" t="s">
        <v>228</v>
      </c>
      <c r="I117" s="8"/>
      <c r="R117" s="8"/>
    </row>
    <row r="118" spans="1:18" ht="12.75">
      <c r="A118" s="8">
        <f t="shared" si="12"/>
        <v>100</v>
      </c>
      <c r="B118" s="40">
        <v>37895</v>
      </c>
      <c r="C118" s="10" t="s">
        <v>283</v>
      </c>
      <c r="D118" s="10" t="s">
        <v>284</v>
      </c>
      <c r="E118" s="10"/>
      <c r="F118" s="50">
        <f t="shared" si="11"/>
        <v>201.72</v>
      </c>
      <c r="G118" s="26">
        <v>61.5</v>
      </c>
      <c r="H118" s="21" t="s">
        <v>6</v>
      </c>
      <c r="I118" s="136"/>
      <c r="R118" s="8"/>
    </row>
    <row r="119" spans="1:18" ht="12.75">
      <c r="A119" s="8">
        <f t="shared" si="12"/>
        <v>100</v>
      </c>
      <c r="B119" s="40">
        <v>39356</v>
      </c>
      <c r="C119" s="10" t="s">
        <v>160</v>
      </c>
      <c r="D119" s="10" t="s">
        <v>159</v>
      </c>
      <c r="E119" s="10">
        <v>1979</v>
      </c>
      <c r="F119" s="50">
        <f t="shared" si="11"/>
        <v>201.72</v>
      </c>
      <c r="G119" s="26">
        <v>61.5</v>
      </c>
      <c r="H119" s="21" t="s">
        <v>80</v>
      </c>
      <c r="I119" s="8"/>
      <c r="J119" s="8"/>
      <c r="R119" s="8"/>
    </row>
    <row r="120" spans="1:18" ht="12.75">
      <c r="A120" s="8">
        <f t="shared" si="12"/>
        <v>100</v>
      </c>
      <c r="B120" s="40">
        <v>41183</v>
      </c>
      <c r="C120" s="10" t="s">
        <v>161</v>
      </c>
      <c r="D120" s="10" t="s">
        <v>162</v>
      </c>
      <c r="E120" s="10">
        <v>1989</v>
      </c>
      <c r="F120" s="50">
        <f t="shared" si="11"/>
        <v>201.72</v>
      </c>
      <c r="G120" s="26">
        <v>61.5</v>
      </c>
      <c r="H120" s="21" t="s">
        <v>98</v>
      </c>
      <c r="I120" s="8"/>
      <c r="J120" s="8"/>
      <c r="R120" s="8"/>
    </row>
    <row r="121" spans="1:18" ht="12.75">
      <c r="A121" s="8">
        <f t="shared" si="12"/>
        <v>100</v>
      </c>
      <c r="B121" s="40">
        <v>42644</v>
      </c>
      <c r="C121" s="10" t="s">
        <v>96</v>
      </c>
      <c r="D121" s="10" t="s">
        <v>97</v>
      </c>
      <c r="E121" s="10">
        <v>1995</v>
      </c>
      <c r="F121" s="50">
        <f t="shared" si="11"/>
        <v>201.72</v>
      </c>
      <c r="G121" s="26">
        <v>61.5</v>
      </c>
      <c r="H121" s="21" t="s">
        <v>98</v>
      </c>
      <c r="I121" s="8"/>
      <c r="J121" s="8"/>
      <c r="R121" s="8"/>
    </row>
    <row r="122" spans="1:18" ht="12.75">
      <c r="A122" s="8">
        <f t="shared" si="12"/>
        <v>100</v>
      </c>
      <c r="B122" s="40">
        <v>43009</v>
      </c>
      <c r="C122" s="10" t="s">
        <v>128</v>
      </c>
      <c r="D122" s="10" t="s">
        <v>129</v>
      </c>
      <c r="E122" s="10"/>
      <c r="F122" s="50">
        <f t="shared" si="11"/>
        <v>201.72</v>
      </c>
      <c r="G122" s="26">
        <v>61.5</v>
      </c>
      <c r="H122" s="21" t="s">
        <v>130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.75">
      <c r="A123" s="8">
        <f t="shared" si="12"/>
        <v>100</v>
      </c>
      <c r="B123" s="121" t="s">
        <v>422</v>
      </c>
      <c r="C123" s="10" t="s">
        <v>420</v>
      </c>
      <c r="D123" s="10" t="s">
        <v>421</v>
      </c>
      <c r="E123" s="10">
        <v>1999</v>
      </c>
      <c r="F123" s="50">
        <f t="shared" si="11"/>
        <v>201.72</v>
      </c>
      <c r="G123" s="26">
        <v>61.5</v>
      </c>
      <c r="H123" s="21" t="s">
        <v>122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>
      <c r="A124" s="8">
        <f t="shared" si="12"/>
        <v>100</v>
      </c>
      <c r="B124" s="84" t="s">
        <v>598</v>
      </c>
      <c r="C124" s="160" t="s">
        <v>561</v>
      </c>
      <c r="D124" s="161" t="s">
        <v>562</v>
      </c>
      <c r="E124" s="168">
        <v>1992</v>
      </c>
      <c r="F124" s="170">
        <v>202</v>
      </c>
      <c r="G124" s="171">
        <v>61.5</v>
      </c>
      <c r="H124" s="169" t="s">
        <v>6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>
      <c r="A125" s="8">
        <v>109</v>
      </c>
      <c r="B125" s="40">
        <v>33878</v>
      </c>
      <c r="C125" s="10" t="s">
        <v>195</v>
      </c>
      <c r="D125" s="10" t="s">
        <v>196</v>
      </c>
      <c r="E125" s="10"/>
      <c r="F125" s="50">
        <f aca="true" t="shared" si="13" ref="F125:F133">G125*3.28</f>
        <v>201.392</v>
      </c>
      <c r="G125" s="26">
        <v>61.4</v>
      </c>
      <c r="H125" s="21" t="s">
        <v>122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.75">
      <c r="A126" s="8">
        <f>A125</f>
        <v>109</v>
      </c>
      <c r="B126" s="40">
        <v>34608</v>
      </c>
      <c r="C126" s="10" t="s">
        <v>25</v>
      </c>
      <c r="D126" s="10" t="s">
        <v>26</v>
      </c>
      <c r="E126" s="10"/>
      <c r="F126" s="50">
        <f t="shared" si="13"/>
        <v>201.392</v>
      </c>
      <c r="G126" s="26">
        <v>61.4</v>
      </c>
      <c r="H126" s="21" t="s">
        <v>80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.75">
      <c r="A127" s="8">
        <f aca="true" t="shared" si="14" ref="A127:A133">A126</f>
        <v>109</v>
      </c>
      <c r="B127" s="40">
        <v>34608</v>
      </c>
      <c r="C127" s="10" t="s">
        <v>336</v>
      </c>
      <c r="D127" s="10" t="s">
        <v>203</v>
      </c>
      <c r="E127" s="10"/>
      <c r="F127" s="50">
        <f t="shared" si="13"/>
        <v>201.392</v>
      </c>
      <c r="G127" s="26">
        <v>61.4</v>
      </c>
      <c r="H127" s="21" t="s">
        <v>100</v>
      </c>
      <c r="I127" s="8"/>
      <c r="Q127" s="8"/>
      <c r="R127" s="8"/>
    </row>
    <row r="128" spans="1:18" ht="12.75">
      <c r="A128" s="8">
        <f t="shared" si="14"/>
        <v>109</v>
      </c>
      <c r="B128" s="40">
        <v>35339</v>
      </c>
      <c r="C128" s="10" t="s">
        <v>212</v>
      </c>
      <c r="D128" s="10" t="s">
        <v>213</v>
      </c>
      <c r="E128" s="10"/>
      <c r="F128" s="50">
        <f t="shared" si="13"/>
        <v>201.392</v>
      </c>
      <c r="G128" s="26">
        <v>61.4</v>
      </c>
      <c r="H128" s="21" t="s">
        <v>106</v>
      </c>
      <c r="I128" s="8"/>
      <c r="Q128" s="8"/>
      <c r="R128" s="8"/>
    </row>
    <row r="129" spans="1:18" ht="12.75">
      <c r="A129" s="8">
        <f t="shared" si="14"/>
        <v>109</v>
      </c>
      <c r="B129" s="40">
        <v>35521</v>
      </c>
      <c r="C129" s="10" t="s">
        <v>490</v>
      </c>
      <c r="D129" s="10" t="s">
        <v>489</v>
      </c>
      <c r="E129" s="10">
        <v>1973</v>
      </c>
      <c r="F129" s="50">
        <f t="shared" si="13"/>
        <v>201.392</v>
      </c>
      <c r="G129" s="26">
        <v>61.4</v>
      </c>
      <c r="H129" s="21" t="s">
        <v>6</v>
      </c>
      <c r="I129" s="8"/>
      <c r="Q129" s="8"/>
      <c r="R129" s="8"/>
    </row>
    <row r="130" spans="1:18" ht="12.75">
      <c r="A130" s="8">
        <f t="shared" si="14"/>
        <v>109</v>
      </c>
      <c r="B130" s="40">
        <v>36069</v>
      </c>
      <c r="C130" s="10" t="s">
        <v>381</v>
      </c>
      <c r="D130" s="10" t="s">
        <v>382</v>
      </c>
      <c r="E130" s="10"/>
      <c r="F130" s="50">
        <f t="shared" si="13"/>
        <v>201.392</v>
      </c>
      <c r="G130" s="26">
        <v>61.4</v>
      </c>
      <c r="H130" s="21" t="s">
        <v>92</v>
      </c>
      <c r="I130" s="8"/>
      <c r="Q130" s="8"/>
      <c r="R130" s="8"/>
    </row>
    <row r="131" spans="1:18" ht="12.75">
      <c r="A131" s="8">
        <f t="shared" si="14"/>
        <v>109</v>
      </c>
      <c r="B131" s="40">
        <v>36800</v>
      </c>
      <c r="C131" s="10" t="s">
        <v>383</v>
      </c>
      <c r="D131" s="10" t="s">
        <v>384</v>
      </c>
      <c r="E131" s="10"/>
      <c r="F131" s="50">
        <f t="shared" si="13"/>
        <v>201.392</v>
      </c>
      <c r="G131" s="26">
        <v>61.4</v>
      </c>
      <c r="H131" s="21" t="s">
        <v>106</v>
      </c>
      <c r="I131" s="8"/>
      <c r="Q131" s="8"/>
      <c r="R131" s="8"/>
    </row>
    <row r="132" spans="1:18" ht="12.75">
      <c r="A132" s="8">
        <f t="shared" si="14"/>
        <v>109</v>
      </c>
      <c r="B132" s="40">
        <v>38626</v>
      </c>
      <c r="C132" s="10" t="s">
        <v>297</v>
      </c>
      <c r="D132" s="10" t="s">
        <v>174</v>
      </c>
      <c r="E132" s="10">
        <v>1982</v>
      </c>
      <c r="F132" s="50">
        <f t="shared" si="13"/>
        <v>201.392</v>
      </c>
      <c r="G132" s="26">
        <v>61.4</v>
      </c>
      <c r="H132" s="21" t="s">
        <v>295</v>
      </c>
      <c r="I132" s="8"/>
      <c r="Q132" s="8"/>
      <c r="R132" s="8"/>
    </row>
    <row r="133" spans="1:18" ht="12.75">
      <c r="A133" s="8">
        <f t="shared" si="14"/>
        <v>109</v>
      </c>
      <c r="B133" s="40">
        <v>43282</v>
      </c>
      <c r="C133" s="10" t="s">
        <v>393</v>
      </c>
      <c r="D133" s="10" t="s">
        <v>394</v>
      </c>
      <c r="E133" s="10">
        <v>1998</v>
      </c>
      <c r="F133" s="50">
        <f t="shared" si="13"/>
        <v>201.392</v>
      </c>
      <c r="G133" s="26">
        <v>61.4</v>
      </c>
      <c r="H133" s="21" t="s">
        <v>151</v>
      </c>
      <c r="I133" s="8"/>
      <c r="Q133" s="8"/>
      <c r="R133" s="8"/>
    </row>
    <row r="134" spans="1:18" ht="12.75">
      <c r="A134" s="8">
        <f>A133</f>
        <v>109</v>
      </c>
      <c r="B134" s="124" t="s">
        <v>454</v>
      </c>
      <c r="C134" s="10" t="s">
        <v>453</v>
      </c>
      <c r="D134" s="10" t="s">
        <v>105</v>
      </c>
      <c r="E134" s="10"/>
      <c r="F134" s="50">
        <v>201</v>
      </c>
      <c r="G134" s="26">
        <v>61.4</v>
      </c>
      <c r="H134" s="21" t="s">
        <v>106</v>
      </c>
      <c r="I134" s="8"/>
      <c r="J134" s="40"/>
      <c r="K134" s="10"/>
      <c r="L134" s="10"/>
      <c r="M134" s="10"/>
      <c r="N134" s="50"/>
      <c r="O134" s="26"/>
      <c r="P134" s="21"/>
      <c r="Q134" s="8"/>
      <c r="R134" s="8"/>
    </row>
    <row r="135" spans="1:18" ht="12.75">
      <c r="A135" s="8">
        <v>119</v>
      </c>
      <c r="B135" s="40">
        <v>34243</v>
      </c>
      <c r="C135" s="10" t="s">
        <v>197</v>
      </c>
      <c r="D135" s="10" t="s">
        <v>198</v>
      </c>
      <c r="E135" s="10"/>
      <c r="F135" s="50">
        <f aca="true" t="shared" si="15" ref="F135:F160">G135*3.28</f>
        <v>200.89999999999998</v>
      </c>
      <c r="G135" s="26">
        <v>61.25</v>
      </c>
      <c r="H135" s="21" t="s">
        <v>80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2.75">
      <c r="A136" s="8">
        <f>A135</f>
        <v>119</v>
      </c>
      <c r="B136" s="40">
        <v>36069</v>
      </c>
      <c r="C136" s="10" t="s">
        <v>230</v>
      </c>
      <c r="D136" s="10" t="s">
        <v>115</v>
      </c>
      <c r="E136" s="10"/>
      <c r="F136" s="50">
        <f t="shared" si="15"/>
        <v>201.06399999999996</v>
      </c>
      <c r="G136" s="26">
        <v>61.3</v>
      </c>
      <c r="H136" s="21" t="s">
        <v>106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2.75">
      <c r="A137" s="10">
        <f>A127+10</f>
        <v>119</v>
      </c>
      <c r="B137" s="40">
        <v>36800</v>
      </c>
      <c r="C137" s="10" t="s">
        <v>240</v>
      </c>
      <c r="D137" s="10" t="s">
        <v>335</v>
      </c>
      <c r="E137" s="10"/>
      <c r="F137" s="50">
        <f t="shared" si="15"/>
        <v>201.06399999999996</v>
      </c>
      <c r="G137" s="26">
        <v>61.3</v>
      </c>
      <c r="H137" s="21" t="s">
        <v>122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2.75">
      <c r="A138" s="8">
        <f>A137</f>
        <v>119</v>
      </c>
      <c r="B138" s="40">
        <v>38626</v>
      </c>
      <c r="C138" s="10" t="s">
        <v>166</v>
      </c>
      <c r="D138" s="10" t="s">
        <v>167</v>
      </c>
      <c r="E138" s="10">
        <v>1989</v>
      </c>
      <c r="F138" s="50">
        <f t="shared" si="15"/>
        <v>201.06399999999996</v>
      </c>
      <c r="G138" s="26">
        <v>61.3</v>
      </c>
      <c r="H138" s="21" t="s">
        <v>201</v>
      </c>
      <c r="I138" s="8"/>
      <c r="Q138" s="8"/>
      <c r="R138" s="8"/>
    </row>
    <row r="139" spans="1:18" ht="12.75">
      <c r="A139" s="8">
        <f aca="true" t="shared" si="16" ref="A139:A145">A138</f>
        <v>119</v>
      </c>
      <c r="B139" s="40">
        <v>39722</v>
      </c>
      <c r="C139" s="10" t="s">
        <v>144</v>
      </c>
      <c r="D139" s="10" t="s">
        <v>145</v>
      </c>
      <c r="E139" s="10">
        <v>1989</v>
      </c>
      <c r="F139" s="50">
        <f t="shared" si="15"/>
        <v>201.06399999999996</v>
      </c>
      <c r="G139" s="26">
        <v>61.3</v>
      </c>
      <c r="H139" s="21" t="s">
        <v>80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2.75">
      <c r="A140" s="8">
        <f t="shared" si="16"/>
        <v>119</v>
      </c>
      <c r="B140" s="40">
        <v>41548</v>
      </c>
      <c r="C140" s="10" t="s">
        <v>140</v>
      </c>
      <c r="D140" s="10" t="s">
        <v>143</v>
      </c>
      <c r="E140" s="10">
        <v>1986</v>
      </c>
      <c r="F140" s="50">
        <f t="shared" si="15"/>
        <v>201.06399999999996</v>
      </c>
      <c r="G140" s="26">
        <v>61.3</v>
      </c>
      <c r="H140" s="21" t="s">
        <v>80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2.75">
      <c r="A141" s="8">
        <f t="shared" si="16"/>
        <v>119</v>
      </c>
      <c r="B141" s="40">
        <v>42644</v>
      </c>
      <c r="C141" s="10" t="s">
        <v>324</v>
      </c>
      <c r="D141" s="10" t="s">
        <v>325</v>
      </c>
      <c r="E141" s="10">
        <v>1995</v>
      </c>
      <c r="F141" s="50">
        <f t="shared" si="15"/>
        <v>201.06399999999996</v>
      </c>
      <c r="G141" s="26">
        <v>61.3</v>
      </c>
      <c r="H141" s="21" t="s">
        <v>6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2.75">
      <c r="A142" s="8">
        <f t="shared" si="16"/>
        <v>119</v>
      </c>
      <c r="B142" s="121" t="s">
        <v>407</v>
      </c>
      <c r="C142" s="10" t="s">
        <v>411</v>
      </c>
      <c r="D142" s="10" t="s">
        <v>412</v>
      </c>
      <c r="E142" s="10">
        <v>1997</v>
      </c>
      <c r="F142" s="50">
        <f t="shared" si="15"/>
        <v>201.06399999999996</v>
      </c>
      <c r="G142" s="26">
        <v>61.3</v>
      </c>
      <c r="H142" s="21" t="s">
        <v>79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2.75">
      <c r="A143" s="8">
        <f t="shared" si="16"/>
        <v>119</v>
      </c>
      <c r="B143" s="77">
        <v>43653</v>
      </c>
      <c r="C143" s="10" t="s">
        <v>438</v>
      </c>
      <c r="D143" s="10" t="s">
        <v>437</v>
      </c>
      <c r="E143" s="10">
        <v>2002</v>
      </c>
      <c r="F143" s="50">
        <f t="shared" si="15"/>
        <v>201.06399999999996</v>
      </c>
      <c r="G143" s="26">
        <v>61.3</v>
      </c>
      <c r="H143" s="21" t="s">
        <v>130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2.75">
      <c r="A144" s="8">
        <v>128</v>
      </c>
      <c r="B144" s="40">
        <v>35704</v>
      </c>
      <c r="C144" s="10" t="s">
        <v>217</v>
      </c>
      <c r="D144" s="10" t="s">
        <v>218</v>
      </c>
      <c r="E144" s="10"/>
      <c r="F144" s="50">
        <f t="shared" si="15"/>
        <v>200.736</v>
      </c>
      <c r="G144" s="26">
        <v>61.2</v>
      </c>
      <c r="H144" s="21" t="s">
        <v>80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2.75">
      <c r="A145" s="8">
        <f t="shared" si="16"/>
        <v>128</v>
      </c>
      <c r="B145" s="40">
        <v>36069</v>
      </c>
      <c r="C145" s="10" t="s">
        <v>125</v>
      </c>
      <c r="D145" s="10" t="s">
        <v>188</v>
      </c>
      <c r="E145" s="10"/>
      <c r="F145" s="50">
        <f t="shared" si="15"/>
        <v>200.736</v>
      </c>
      <c r="G145" s="26">
        <v>61.2</v>
      </c>
      <c r="H145" s="21" t="s">
        <v>100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2.75">
      <c r="A146" s="8">
        <f>A137+9</f>
        <v>128</v>
      </c>
      <c r="B146" s="40">
        <v>36069</v>
      </c>
      <c r="C146" s="10" t="s">
        <v>231</v>
      </c>
      <c r="D146" s="10" t="s">
        <v>232</v>
      </c>
      <c r="E146" s="10"/>
      <c r="F146" s="50">
        <f t="shared" si="15"/>
        <v>200.736</v>
      </c>
      <c r="G146" s="26">
        <v>61.2</v>
      </c>
      <c r="H146" s="21" t="s">
        <v>100</v>
      </c>
      <c r="I146" s="8"/>
      <c r="Q146" s="8"/>
      <c r="R146" s="8"/>
    </row>
    <row r="147" spans="1:18" ht="12.75">
      <c r="A147" s="8">
        <f>A146</f>
        <v>128</v>
      </c>
      <c r="B147" s="40">
        <v>37895</v>
      </c>
      <c r="C147" s="10" t="s">
        <v>287</v>
      </c>
      <c r="D147" s="10" t="s">
        <v>288</v>
      </c>
      <c r="E147" s="10">
        <f>2018-37</f>
        <v>1981</v>
      </c>
      <c r="F147" s="50">
        <f t="shared" si="15"/>
        <v>200.736</v>
      </c>
      <c r="G147" s="26">
        <v>61.2</v>
      </c>
      <c r="H147" s="21" t="s">
        <v>80</v>
      </c>
      <c r="I147" s="8"/>
      <c r="Q147" s="8"/>
      <c r="R147" s="8"/>
    </row>
    <row r="148" spans="1:18" ht="12.75">
      <c r="A148" s="8">
        <v>132</v>
      </c>
      <c r="B148" s="40">
        <v>35339</v>
      </c>
      <c r="C148" s="10" t="s">
        <v>64</v>
      </c>
      <c r="D148" s="10" t="s">
        <v>214</v>
      </c>
      <c r="E148" s="10"/>
      <c r="F148" s="50">
        <f t="shared" si="15"/>
        <v>200.24399999999997</v>
      </c>
      <c r="G148" s="26">
        <v>61.05</v>
      </c>
      <c r="H148" s="21" t="s">
        <v>80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2.75">
      <c r="A149" s="8">
        <f>A148</f>
        <v>132</v>
      </c>
      <c r="B149" s="40">
        <v>36069</v>
      </c>
      <c r="C149" s="10" t="s">
        <v>177</v>
      </c>
      <c r="D149" s="10" t="s">
        <v>178</v>
      </c>
      <c r="E149" s="10"/>
      <c r="F149" s="50">
        <f t="shared" si="15"/>
        <v>200.408</v>
      </c>
      <c r="G149" s="26">
        <v>61.1</v>
      </c>
      <c r="H149" s="21" t="s">
        <v>92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2.75">
      <c r="A150" s="8">
        <f aca="true" t="shared" si="17" ref="A150:A157">A149</f>
        <v>132</v>
      </c>
      <c r="B150" s="40">
        <v>36069</v>
      </c>
      <c r="C150" s="10" t="s">
        <v>239</v>
      </c>
      <c r="D150" s="10" t="s">
        <v>157</v>
      </c>
      <c r="E150" s="10"/>
      <c r="F150" s="50">
        <f t="shared" si="15"/>
        <v>200.408</v>
      </c>
      <c r="G150" s="26">
        <v>61.1</v>
      </c>
      <c r="H150" s="21" t="s">
        <v>158</v>
      </c>
      <c r="I150" s="8"/>
      <c r="Q150" s="8"/>
      <c r="R150" s="8"/>
    </row>
    <row r="151" spans="1:18" ht="12.75">
      <c r="A151" s="8">
        <f t="shared" si="17"/>
        <v>132</v>
      </c>
      <c r="B151" s="40">
        <v>36800</v>
      </c>
      <c r="C151" s="10" t="s">
        <v>245</v>
      </c>
      <c r="D151" s="10" t="s">
        <v>246</v>
      </c>
      <c r="E151" s="10">
        <v>1979</v>
      </c>
      <c r="F151" s="50">
        <f t="shared" si="15"/>
        <v>200.408</v>
      </c>
      <c r="G151" s="26">
        <v>61.1</v>
      </c>
      <c r="H151" s="21" t="s">
        <v>80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2.75">
      <c r="A152" s="8">
        <f t="shared" si="17"/>
        <v>132</v>
      </c>
      <c r="B152" s="40">
        <v>37165</v>
      </c>
      <c r="C152" s="10" t="s">
        <v>253</v>
      </c>
      <c r="D152" s="10" t="s">
        <v>254</v>
      </c>
      <c r="E152" s="10"/>
      <c r="F152" s="50">
        <f t="shared" si="15"/>
        <v>200.408</v>
      </c>
      <c r="G152" s="26">
        <v>61.1</v>
      </c>
      <c r="H152" s="21" t="s">
        <v>122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2.75">
      <c r="A153" s="8">
        <f t="shared" si="17"/>
        <v>132</v>
      </c>
      <c r="B153" s="40">
        <v>37530</v>
      </c>
      <c r="C153" s="10" t="s">
        <v>273</v>
      </c>
      <c r="D153" s="10" t="s">
        <v>173</v>
      </c>
      <c r="E153" s="10">
        <v>1972</v>
      </c>
      <c r="F153" s="50">
        <f t="shared" si="15"/>
        <v>200.408</v>
      </c>
      <c r="G153" s="26">
        <v>61.1</v>
      </c>
      <c r="H153" s="21" t="s">
        <v>80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2.75">
      <c r="A154" s="8">
        <f t="shared" si="17"/>
        <v>132</v>
      </c>
      <c r="B154" s="40">
        <v>39722</v>
      </c>
      <c r="C154" s="10" t="s">
        <v>107</v>
      </c>
      <c r="D154" s="10" t="s">
        <v>108</v>
      </c>
      <c r="E154" s="10">
        <v>1975</v>
      </c>
      <c r="F154" s="50">
        <f t="shared" si="15"/>
        <v>200.408</v>
      </c>
      <c r="G154" s="26">
        <v>61.1</v>
      </c>
      <c r="H154" s="21" t="s">
        <v>333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2.75">
      <c r="A155" s="8">
        <f t="shared" si="17"/>
        <v>132</v>
      </c>
      <c r="B155" s="40">
        <v>41913</v>
      </c>
      <c r="C155" s="10" t="s">
        <v>321</v>
      </c>
      <c r="D155" s="10" t="s">
        <v>322</v>
      </c>
      <c r="E155" s="10">
        <v>1973</v>
      </c>
      <c r="F155" s="50">
        <f t="shared" si="15"/>
        <v>200.408</v>
      </c>
      <c r="G155" s="26">
        <v>61.1</v>
      </c>
      <c r="H155" s="21" t="s">
        <v>323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2.75">
      <c r="A156" s="8">
        <f t="shared" si="17"/>
        <v>132</v>
      </c>
      <c r="B156" s="40">
        <v>41913</v>
      </c>
      <c r="C156" s="10" t="s">
        <v>337</v>
      </c>
      <c r="D156" s="10" t="s">
        <v>338</v>
      </c>
      <c r="E156" s="10">
        <v>1992</v>
      </c>
      <c r="F156" s="50">
        <f t="shared" si="15"/>
        <v>200.408</v>
      </c>
      <c r="G156" s="26">
        <v>61.1</v>
      </c>
      <c r="H156" s="21" t="s">
        <v>92</v>
      </c>
      <c r="I156" s="8"/>
      <c r="Q156" s="8"/>
      <c r="R156" s="8"/>
    </row>
    <row r="157" spans="1:18" ht="12.75">
      <c r="A157" s="8">
        <f t="shared" si="17"/>
        <v>132</v>
      </c>
      <c r="B157" s="40">
        <v>42644</v>
      </c>
      <c r="C157" s="10" t="s">
        <v>326</v>
      </c>
      <c r="D157" s="10" t="s">
        <v>134</v>
      </c>
      <c r="E157" s="10">
        <v>1987</v>
      </c>
      <c r="F157" s="50">
        <f t="shared" si="15"/>
        <v>200.408</v>
      </c>
      <c r="G157" s="26">
        <v>61.1</v>
      </c>
      <c r="H157" s="21" t="s">
        <v>135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2.75">
      <c r="A158" s="8">
        <v>142</v>
      </c>
      <c r="B158" s="40">
        <v>34243</v>
      </c>
      <c r="C158" s="10" t="s">
        <v>199</v>
      </c>
      <c r="D158" s="10" t="s">
        <v>200</v>
      </c>
      <c r="E158" s="10"/>
      <c r="F158" s="50">
        <f t="shared" si="15"/>
        <v>199.916</v>
      </c>
      <c r="G158" s="26">
        <v>60.95</v>
      </c>
      <c r="H158" s="21" t="s">
        <v>201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2.75">
      <c r="A159" s="8">
        <f aca="true" t="shared" si="18" ref="A159:A168">A158</f>
        <v>142</v>
      </c>
      <c r="B159" s="40">
        <v>35339</v>
      </c>
      <c r="C159" s="10" t="s">
        <v>215</v>
      </c>
      <c r="D159" s="10" t="s">
        <v>216</v>
      </c>
      <c r="E159" s="10"/>
      <c r="F159" s="50">
        <f t="shared" si="15"/>
        <v>199.916</v>
      </c>
      <c r="G159" s="26">
        <v>60.95</v>
      </c>
      <c r="H159" s="21" t="s">
        <v>79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2.75">
      <c r="A160" s="8">
        <f t="shared" si="18"/>
        <v>142</v>
      </c>
      <c r="B160" s="40">
        <v>35704</v>
      </c>
      <c r="C160" s="10" t="s">
        <v>224</v>
      </c>
      <c r="D160" s="10" t="s">
        <v>225</v>
      </c>
      <c r="E160" s="10">
        <v>1980</v>
      </c>
      <c r="F160" s="50">
        <f t="shared" si="15"/>
        <v>200.07999999999998</v>
      </c>
      <c r="G160" s="26">
        <v>61</v>
      </c>
      <c r="H160" s="21" t="s">
        <v>80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2.75">
      <c r="A161" s="8">
        <f t="shared" si="18"/>
        <v>142</v>
      </c>
      <c r="B161" s="40">
        <v>35704</v>
      </c>
      <c r="C161" s="10" t="s">
        <v>341</v>
      </c>
      <c r="D161" s="10" t="s">
        <v>342</v>
      </c>
      <c r="E161" s="10">
        <f>2018-53</f>
        <v>1965</v>
      </c>
      <c r="F161" s="50">
        <v>200</v>
      </c>
      <c r="G161" s="174">
        <f>200/3.28</f>
        <v>60.97560975609756</v>
      </c>
      <c r="H161" s="21" t="s">
        <v>80</v>
      </c>
      <c r="I161" s="8"/>
      <c r="Q161" s="8"/>
      <c r="R161" s="8"/>
    </row>
    <row r="162" spans="1:18" ht="12.75">
      <c r="A162" s="8">
        <f t="shared" si="18"/>
        <v>142</v>
      </c>
      <c r="B162" s="40">
        <v>36069</v>
      </c>
      <c r="C162" s="10" t="s">
        <v>233</v>
      </c>
      <c r="D162" s="10" t="s">
        <v>227</v>
      </c>
      <c r="E162" s="10"/>
      <c r="F162" s="50">
        <f aca="true" t="shared" si="19" ref="F162:F181">G162*3.28</f>
        <v>200.07999999999998</v>
      </c>
      <c r="G162" s="26">
        <v>61</v>
      </c>
      <c r="H162" s="21" t="s">
        <v>228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2.75">
      <c r="A163" s="8">
        <f t="shared" si="18"/>
        <v>142</v>
      </c>
      <c r="B163" s="40">
        <v>37165</v>
      </c>
      <c r="C163" s="10" t="s">
        <v>171</v>
      </c>
      <c r="D163" s="10" t="s">
        <v>255</v>
      </c>
      <c r="E163" s="10"/>
      <c r="F163" s="50">
        <f t="shared" si="19"/>
        <v>200.07999999999998</v>
      </c>
      <c r="G163" s="26">
        <v>61</v>
      </c>
      <c r="H163" s="21" t="s">
        <v>106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2.75">
      <c r="A164" s="8">
        <f t="shared" si="18"/>
        <v>142</v>
      </c>
      <c r="B164" s="40">
        <v>37530</v>
      </c>
      <c r="C164" s="10" t="s">
        <v>268</v>
      </c>
      <c r="D164" s="10" t="s">
        <v>269</v>
      </c>
      <c r="E164" s="10"/>
      <c r="F164" s="50">
        <f t="shared" si="19"/>
        <v>200.07999999999998</v>
      </c>
      <c r="G164" s="26">
        <v>61</v>
      </c>
      <c r="H164" s="21" t="s">
        <v>270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2.75">
      <c r="A165" s="8">
        <f t="shared" si="18"/>
        <v>142</v>
      </c>
      <c r="B165" s="40">
        <v>37530</v>
      </c>
      <c r="C165" s="10" t="s">
        <v>154</v>
      </c>
      <c r="D165" s="10" t="s">
        <v>153</v>
      </c>
      <c r="E165" s="10">
        <v>1977</v>
      </c>
      <c r="F165" s="50">
        <f t="shared" si="19"/>
        <v>199.916</v>
      </c>
      <c r="G165" s="26">
        <v>60.95</v>
      </c>
      <c r="H165" s="21" t="s">
        <v>155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2.75">
      <c r="A166" s="8">
        <f t="shared" si="18"/>
        <v>142</v>
      </c>
      <c r="B166" s="40">
        <v>41548</v>
      </c>
      <c r="C166" s="10" t="s">
        <v>75</v>
      </c>
      <c r="D166" s="10" t="s">
        <v>76</v>
      </c>
      <c r="E166" s="10">
        <v>1996</v>
      </c>
      <c r="F166" s="50">
        <f t="shared" si="19"/>
        <v>200.07999999999998</v>
      </c>
      <c r="G166" s="26">
        <v>61</v>
      </c>
      <c r="H166" s="21" t="s">
        <v>79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2.75">
      <c r="A167" s="8">
        <f t="shared" si="18"/>
        <v>142</v>
      </c>
      <c r="B167" s="40">
        <v>41913</v>
      </c>
      <c r="C167" s="10" t="s">
        <v>115</v>
      </c>
      <c r="D167" s="10" t="s">
        <v>137</v>
      </c>
      <c r="E167" s="10">
        <v>1988</v>
      </c>
      <c r="F167" s="50">
        <f t="shared" si="19"/>
        <v>200.07999999999998</v>
      </c>
      <c r="G167" s="26">
        <v>61</v>
      </c>
      <c r="H167" s="21" t="s">
        <v>339</v>
      </c>
      <c r="I167" s="8"/>
      <c r="J167" s="8"/>
      <c r="K167" s="8"/>
      <c r="L167" s="8"/>
      <c r="M167" s="8"/>
      <c r="N167" s="8"/>
      <c r="O167" s="8"/>
      <c r="P167" s="8"/>
      <c r="Q167" s="26"/>
      <c r="R167" s="21"/>
    </row>
    <row r="168" spans="1:18" ht="12.75">
      <c r="A168" s="8">
        <f t="shared" si="18"/>
        <v>142</v>
      </c>
      <c r="B168" s="121" t="s">
        <v>465</v>
      </c>
      <c r="C168" s="10" t="s">
        <v>308</v>
      </c>
      <c r="D168" s="10" t="s">
        <v>470</v>
      </c>
      <c r="E168" s="10">
        <v>2002</v>
      </c>
      <c r="F168" s="50">
        <f t="shared" si="19"/>
        <v>200.07999999999998</v>
      </c>
      <c r="G168" s="26">
        <v>61</v>
      </c>
      <c r="H168" s="21" t="s">
        <v>155</v>
      </c>
      <c r="I168" s="8"/>
      <c r="J168" s="8"/>
      <c r="K168" s="8"/>
      <c r="L168" s="8"/>
      <c r="M168" s="8"/>
      <c r="N168" s="8"/>
      <c r="O168" s="8"/>
      <c r="P168" s="8"/>
      <c r="Q168" s="26"/>
      <c r="R168" s="21"/>
    </row>
    <row r="169" spans="1:18" ht="12.75">
      <c r="A169" s="8">
        <v>153</v>
      </c>
      <c r="B169" s="40">
        <v>32051</v>
      </c>
      <c r="C169" s="10" t="s">
        <v>190</v>
      </c>
      <c r="D169" s="10" t="s">
        <v>11</v>
      </c>
      <c r="E169" s="10">
        <v>1962</v>
      </c>
      <c r="F169" s="50">
        <f t="shared" si="19"/>
        <v>199.588</v>
      </c>
      <c r="G169" s="26">
        <v>60.85</v>
      </c>
      <c r="H169" s="21" t="s">
        <v>80</v>
      </c>
      <c r="I169" s="8"/>
      <c r="J169" s="8"/>
      <c r="K169" s="8"/>
      <c r="L169" s="8"/>
      <c r="M169" s="8"/>
      <c r="N169" s="8"/>
      <c r="O169" s="8"/>
      <c r="P169" s="8"/>
      <c r="Q169" s="26"/>
      <c r="R169" s="21"/>
    </row>
    <row r="170" spans="1:18" ht="12.75">
      <c r="A170" s="8">
        <f>A169</f>
        <v>153</v>
      </c>
      <c r="B170" s="40">
        <v>32782</v>
      </c>
      <c r="C170" s="10" t="s">
        <v>193</v>
      </c>
      <c r="D170" s="10" t="s">
        <v>15</v>
      </c>
      <c r="E170" s="10"/>
      <c r="F170" s="50">
        <f t="shared" si="19"/>
        <v>199.75199999999998</v>
      </c>
      <c r="G170" s="26">
        <v>60.9</v>
      </c>
      <c r="H170" s="21" t="s">
        <v>6</v>
      </c>
      <c r="I170" s="8"/>
      <c r="J170" s="8"/>
      <c r="K170" s="8"/>
      <c r="L170" s="8"/>
      <c r="M170" s="8"/>
      <c r="N170" s="8"/>
      <c r="O170" s="8"/>
      <c r="P170" s="8"/>
      <c r="Q170" s="26"/>
      <c r="R170" s="21"/>
    </row>
    <row r="171" spans="1:18" ht="12.75">
      <c r="A171" s="8">
        <f>A165+11</f>
        <v>153</v>
      </c>
      <c r="B171" s="40">
        <v>36800</v>
      </c>
      <c r="C171" s="10" t="s">
        <v>247</v>
      </c>
      <c r="D171" s="10" t="s">
        <v>248</v>
      </c>
      <c r="E171" s="10"/>
      <c r="F171" s="50">
        <f t="shared" si="19"/>
        <v>199.75199999999998</v>
      </c>
      <c r="G171" s="26">
        <v>60.9</v>
      </c>
      <c r="H171" s="21" t="s">
        <v>151</v>
      </c>
      <c r="I171" s="8"/>
      <c r="J171" s="8"/>
      <c r="K171" s="8"/>
      <c r="L171" s="11"/>
      <c r="M171" s="10"/>
      <c r="N171" s="10"/>
      <c r="O171" s="10"/>
      <c r="P171" s="50"/>
      <c r="Q171" s="26"/>
      <c r="R171" s="21"/>
    </row>
    <row r="172" spans="1:18" ht="12.75">
      <c r="A172" s="8">
        <f>A171</f>
        <v>153</v>
      </c>
      <c r="B172" s="40">
        <v>37165</v>
      </c>
      <c r="C172" s="10" t="s">
        <v>249</v>
      </c>
      <c r="D172" s="10" t="s">
        <v>185</v>
      </c>
      <c r="E172" s="10">
        <f>2018-38</f>
        <v>1980</v>
      </c>
      <c r="F172" s="50">
        <f t="shared" si="19"/>
        <v>199.75199999999998</v>
      </c>
      <c r="G172" s="26">
        <v>60.9</v>
      </c>
      <c r="H172" s="21" t="s">
        <v>80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2.75">
      <c r="A173" s="8">
        <f aca="true" t="shared" si="20" ref="A173:A178">A172</f>
        <v>153</v>
      </c>
      <c r="B173" s="40">
        <v>37895</v>
      </c>
      <c r="C173" s="10" t="s">
        <v>285</v>
      </c>
      <c r="D173" s="10" t="s">
        <v>286</v>
      </c>
      <c r="E173" s="10"/>
      <c r="F173" s="50">
        <f t="shared" si="19"/>
        <v>199.75199999999998</v>
      </c>
      <c r="G173" s="26">
        <v>60.9</v>
      </c>
      <c r="H173" s="21" t="s">
        <v>98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2.75">
      <c r="A174" s="8">
        <f t="shared" si="20"/>
        <v>153</v>
      </c>
      <c r="B174" s="40">
        <v>38261</v>
      </c>
      <c r="C174" s="10" t="s">
        <v>292</v>
      </c>
      <c r="D174" s="10" t="s">
        <v>176</v>
      </c>
      <c r="E174" s="10"/>
      <c r="F174" s="50">
        <f t="shared" si="19"/>
        <v>199.75199999999998</v>
      </c>
      <c r="G174" s="26">
        <v>60.9</v>
      </c>
      <c r="H174" s="21" t="s">
        <v>106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2.75">
      <c r="A175" s="8">
        <f t="shared" si="20"/>
        <v>153</v>
      </c>
      <c r="B175" s="40">
        <v>38626</v>
      </c>
      <c r="C175" s="10" t="s">
        <v>81</v>
      </c>
      <c r="D175" s="10" t="s">
        <v>82</v>
      </c>
      <c r="E175" s="10">
        <v>1986</v>
      </c>
      <c r="F175" s="50">
        <f t="shared" si="19"/>
        <v>199.75199999999998</v>
      </c>
      <c r="G175" s="26">
        <v>60.9</v>
      </c>
      <c r="H175" s="21" t="s">
        <v>296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2.75">
      <c r="A176" s="8">
        <f t="shared" si="20"/>
        <v>153</v>
      </c>
      <c r="B176" s="40">
        <v>40817</v>
      </c>
      <c r="C176" s="10" t="s">
        <v>120</v>
      </c>
      <c r="D176" s="10" t="s">
        <v>121</v>
      </c>
      <c r="E176" s="10">
        <v>1990</v>
      </c>
      <c r="F176" s="50">
        <f t="shared" si="19"/>
        <v>199.75199999999998</v>
      </c>
      <c r="G176" s="26">
        <v>60.9</v>
      </c>
      <c r="H176" s="21" t="s">
        <v>122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2.75">
      <c r="A177" s="8">
        <v>161</v>
      </c>
      <c r="B177" s="40">
        <v>32782</v>
      </c>
      <c r="C177" s="10" t="s">
        <v>191</v>
      </c>
      <c r="D177" s="10" t="s">
        <v>192</v>
      </c>
      <c r="E177" s="10"/>
      <c r="F177" s="50">
        <f t="shared" si="19"/>
        <v>199.5552</v>
      </c>
      <c r="G177" s="26">
        <v>60.84</v>
      </c>
      <c r="H177" s="21" t="s">
        <v>6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2.75">
      <c r="A178" s="8">
        <f t="shared" si="20"/>
        <v>161</v>
      </c>
      <c r="B178" s="40">
        <v>37165</v>
      </c>
      <c r="C178" s="10" t="s">
        <v>385</v>
      </c>
      <c r="D178" s="10" t="s">
        <v>386</v>
      </c>
      <c r="E178" s="10"/>
      <c r="F178" s="50">
        <f t="shared" si="19"/>
        <v>199.52239999999998</v>
      </c>
      <c r="G178" s="26">
        <v>60.83</v>
      </c>
      <c r="H178" s="21" t="s">
        <v>80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2.75">
      <c r="A179" s="8">
        <f>A178</f>
        <v>161</v>
      </c>
      <c r="B179" s="40">
        <v>38626</v>
      </c>
      <c r="C179" s="10" t="s">
        <v>202</v>
      </c>
      <c r="D179" s="10" t="s">
        <v>298</v>
      </c>
      <c r="E179" s="10"/>
      <c r="F179" s="137">
        <f t="shared" si="19"/>
        <v>199.5552</v>
      </c>
      <c r="G179" s="148">
        <v>60.84</v>
      </c>
      <c r="H179" s="21" t="s">
        <v>92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2.75">
      <c r="A180" s="8">
        <f>A171+8</f>
        <v>161</v>
      </c>
      <c r="B180" s="40">
        <v>43282</v>
      </c>
      <c r="C180" s="10" t="s">
        <v>417</v>
      </c>
      <c r="D180" s="10" t="s">
        <v>416</v>
      </c>
      <c r="E180" s="10">
        <v>1998</v>
      </c>
      <c r="F180" s="137">
        <f t="shared" si="19"/>
        <v>199.52239999999998</v>
      </c>
      <c r="G180" s="138">
        <v>60.83</v>
      </c>
      <c r="H180" s="21" t="s">
        <v>92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2.75">
      <c r="A181" s="8">
        <f>A180</f>
        <v>161</v>
      </c>
      <c r="B181" s="40">
        <v>43282</v>
      </c>
      <c r="C181" s="10" t="s">
        <v>66</v>
      </c>
      <c r="D181" s="10" t="s">
        <v>67</v>
      </c>
      <c r="E181" s="10">
        <v>1996</v>
      </c>
      <c r="F181" s="50">
        <f t="shared" si="19"/>
        <v>199.52239999999998</v>
      </c>
      <c r="G181" s="26">
        <v>60.83</v>
      </c>
      <c r="H181" s="21" t="s">
        <v>80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2.75">
      <c r="A183" s="201" t="s">
        <v>607</v>
      </c>
      <c r="B183" s="205"/>
      <c r="C183" s="205"/>
      <c r="D183" s="205"/>
      <c r="E183" s="205"/>
      <c r="F183" s="205"/>
      <c r="G183" s="205"/>
      <c r="H183" s="205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</row>
    <row r="184" spans="1:18" ht="12.75">
      <c r="A184" s="129" t="s">
        <v>418</v>
      </c>
      <c r="B184" s="7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</row>
    <row r="185" spans="1:18" ht="12.75">
      <c r="A185" s="140" t="s">
        <v>507</v>
      </c>
      <c r="B185" s="86"/>
      <c r="C185" s="140"/>
      <c r="D185" s="140"/>
      <c r="E185" s="139"/>
      <c r="F185" s="139"/>
      <c r="G185" s="139"/>
      <c r="H185" s="139"/>
      <c r="I185" s="143"/>
      <c r="J185" s="143"/>
      <c r="K185" s="127"/>
      <c r="L185" s="127"/>
      <c r="M185" s="127"/>
      <c r="N185" s="127"/>
      <c r="O185" s="127"/>
      <c r="P185" s="127"/>
      <c r="Q185" s="127"/>
      <c r="R185" s="127"/>
    </row>
    <row r="186" spans="1:18" ht="12.75">
      <c r="A186" s="141" t="s">
        <v>513</v>
      </c>
      <c r="B186" s="141"/>
      <c r="C186" s="144"/>
      <c r="D186" s="130"/>
      <c r="E186" s="130"/>
      <c r="F186" s="131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</row>
    <row r="187" spans="1:18" ht="12.75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</row>
    <row r="188" spans="1:18" ht="12.75">
      <c r="A188" s="122" t="s">
        <v>599</v>
      </c>
      <c r="B188" s="160"/>
      <c r="C188" s="122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</row>
    <row r="189" spans="1:18" ht="12.75">
      <c r="A189" s="127"/>
      <c r="B189" s="132" t="s">
        <v>461</v>
      </c>
      <c r="C189" s="132"/>
      <c r="D189" s="132"/>
      <c r="E189" s="132"/>
      <c r="F189" s="132"/>
      <c r="G189" s="132"/>
      <c r="H189" s="132"/>
      <c r="I189" s="133"/>
      <c r="J189" s="133"/>
      <c r="K189" s="133"/>
      <c r="L189" s="128"/>
      <c r="M189" s="128"/>
      <c r="N189" s="128"/>
      <c r="O189" s="128"/>
      <c r="P189" s="128"/>
      <c r="Q189" s="128"/>
      <c r="R189" s="128"/>
    </row>
    <row r="190" spans="1:18" ht="12.75">
      <c r="A190" s="128"/>
      <c r="B190" s="134" t="s">
        <v>462</v>
      </c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</row>
  </sheetData>
  <sheetProtection/>
  <mergeCells count="7">
    <mergeCell ref="A1:H2"/>
    <mergeCell ref="F8:G8"/>
    <mergeCell ref="C8:E8"/>
    <mergeCell ref="A183:H183"/>
    <mergeCell ref="A4:H4"/>
    <mergeCell ref="A5:H5"/>
    <mergeCell ref="A6:H7"/>
  </mergeCells>
  <printOptions gridLines="1"/>
  <pageMargins left="0.75" right="0.75" top="1" bottom="1" header="0.5" footer="0.5"/>
  <pageSetup fitToHeight="3" fitToWidth="1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5"/>
  <sheetViews>
    <sheetView zoomScalePageLayoutView="0" workbookViewId="0" topLeftCell="A57">
      <selection activeCell="B73" sqref="B73"/>
    </sheetView>
  </sheetViews>
  <sheetFormatPr defaultColWidth="9.140625" defaultRowHeight="12.75"/>
  <cols>
    <col min="1" max="1" width="4.28125" style="0" customWidth="1"/>
    <col min="2" max="2" width="12.421875" style="0" customWidth="1"/>
    <col min="3" max="3" width="11.7109375" style="0" customWidth="1"/>
    <col min="4" max="4" width="15.7109375" style="0" customWidth="1"/>
    <col min="5" max="5" width="5.140625" style="0" customWidth="1"/>
    <col min="6" max="7" width="5.57421875" style="0" customWidth="1"/>
    <col min="8" max="8" width="7.421875" style="0" customWidth="1"/>
    <col min="9" max="9" width="3.7109375" style="0" customWidth="1"/>
    <col min="10" max="10" width="13.140625" style="0" customWidth="1"/>
    <col min="11" max="11" width="4.421875" style="0" customWidth="1"/>
  </cols>
  <sheetData>
    <row r="1" spans="1:11" ht="12.75" customHeight="1">
      <c r="A1" s="199" t="s">
        <v>428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>
      <c r="A4" s="200" t="s">
        <v>389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2.75" customHeight="1">
      <c r="A6" s="198" t="str">
        <f>Chronological!A5</f>
        <v>As of September 11, 2022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2.75" customHeigh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ht="15.75">
      <c r="A8" s="56" t="s">
        <v>404</v>
      </c>
      <c r="B8" s="55" t="s">
        <v>405</v>
      </c>
      <c r="C8" s="202" t="s">
        <v>400</v>
      </c>
      <c r="D8" s="202"/>
      <c r="E8" s="202"/>
      <c r="F8" s="202" t="s">
        <v>357</v>
      </c>
      <c r="G8" s="202"/>
      <c r="H8" s="202" t="s">
        <v>74</v>
      </c>
      <c r="I8" s="202"/>
      <c r="J8" s="202"/>
      <c r="K8" s="202"/>
    </row>
    <row r="9" spans="1:11" ht="12.75">
      <c r="A9" s="61"/>
      <c r="B9" s="55" t="s">
        <v>358</v>
      </c>
      <c r="C9" s="5" t="s">
        <v>70</v>
      </c>
      <c r="D9" s="5" t="s">
        <v>71</v>
      </c>
      <c r="E9" s="5" t="s">
        <v>330</v>
      </c>
      <c r="F9" s="5" t="s">
        <v>72</v>
      </c>
      <c r="G9" s="5" t="s">
        <v>350</v>
      </c>
      <c r="H9" s="5" t="s">
        <v>354</v>
      </c>
      <c r="I9" s="5" t="s">
        <v>404</v>
      </c>
      <c r="J9" s="60" t="s">
        <v>403</v>
      </c>
      <c r="K9" s="5" t="s">
        <v>404</v>
      </c>
    </row>
    <row r="10" spans="1:11" ht="12.75">
      <c r="A10">
        <v>1</v>
      </c>
      <c r="B10" s="1">
        <v>37895</v>
      </c>
      <c r="C10" s="7" t="s">
        <v>287</v>
      </c>
      <c r="D10" s="7" t="s">
        <v>288</v>
      </c>
      <c r="E10" s="7">
        <f>2018-37</f>
        <v>1981</v>
      </c>
      <c r="F10" s="18">
        <f aca="true" t="shared" si="0" ref="F10:F49">G10*3.28</f>
        <v>200.736</v>
      </c>
      <c r="G10" s="24">
        <v>61.2</v>
      </c>
      <c r="H10" s="2" t="s">
        <v>80</v>
      </c>
      <c r="J10" s="58" t="s">
        <v>362</v>
      </c>
      <c r="K10" s="6">
        <f>I50</f>
        <v>41</v>
      </c>
    </row>
    <row r="11" spans="1:11" ht="12.75">
      <c r="A11">
        <f>A10+1</f>
        <v>2</v>
      </c>
      <c r="B11" s="1">
        <v>37165</v>
      </c>
      <c r="C11" t="s">
        <v>249</v>
      </c>
      <c r="D11" t="s">
        <v>185</v>
      </c>
      <c r="E11">
        <f>2018-38</f>
        <v>1980</v>
      </c>
      <c r="F11" s="18">
        <f t="shared" si="0"/>
        <v>199.75199999999998</v>
      </c>
      <c r="G11" s="24">
        <v>60.9</v>
      </c>
      <c r="H11" s="2" t="s">
        <v>80</v>
      </c>
      <c r="J11" s="58" t="s">
        <v>360</v>
      </c>
      <c r="K11" s="6">
        <f>I104</f>
        <v>17</v>
      </c>
    </row>
    <row r="12" spans="1:19" ht="12.75" customHeight="1">
      <c r="A12">
        <f aca="true" t="shared" si="1" ref="A12:A52">A11+1</f>
        <v>3</v>
      </c>
      <c r="B12" s="1">
        <v>41183</v>
      </c>
      <c r="C12" s="8" t="s">
        <v>140</v>
      </c>
      <c r="D12" s="8" t="s">
        <v>138</v>
      </c>
      <c r="E12" s="8">
        <v>1989</v>
      </c>
      <c r="F12" s="18">
        <f t="shared" si="0"/>
        <v>203.688</v>
      </c>
      <c r="G12" s="25">
        <v>62.1</v>
      </c>
      <c r="H12" s="19" t="s">
        <v>80</v>
      </c>
      <c r="J12" s="59" t="s">
        <v>24</v>
      </c>
      <c r="K12" s="6">
        <f>I179</f>
        <v>17</v>
      </c>
      <c r="M12" s="12"/>
      <c r="N12" s="12"/>
      <c r="O12" s="12"/>
      <c r="P12" s="12"/>
      <c r="Q12" s="12"/>
      <c r="R12" s="12"/>
      <c r="S12" s="12"/>
    </row>
    <row r="13" spans="1:19" ht="12.75" customHeight="1">
      <c r="A13">
        <f t="shared" si="1"/>
        <v>4</v>
      </c>
      <c r="B13" s="1">
        <v>37165</v>
      </c>
      <c r="C13" s="8" t="s">
        <v>385</v>
      </c>
      <c r="D13" s="10" t="s">
        <v>386</v>
      </c>
      <c r="E13" s="8"/>
      <c r="F13" s="18">
        <f t="shared" si="0"/>
        <v>199.52239999999998</v>
      </c>
      <c r="G13" s="25">
        <v>60.83</v>
      </c>
      <c r="H13" s="19" t="s">
        <v>80</v>
      </c>
      <c r="J13" s="58" t="s">
        <v>361</v>
      </c>
      <c r="K13" s="6">
        <f>I120</f>
        <v>16</v>
      </c>
      <c r="L13" s="12"/>
      <c r="M13" s="12"/>
      <c r="N13" s="12"/>
      <c r="O13" s="12"/>
      <c r="P13" s="12"/>
      <c r="Q13" s="12"/>
      <c r="R13" s="12"/>
      <c r="S13" s="12"/>
    </row>
    <row r="14" spans="1:19" ht="12.75" customHeight="1">
      <c r="A14">
        <f t="shared" si="1"/>
        <v>5</v>
      </c>
      <c r="B14" s="1">
        <v>32051</v>
      </c>
      <c r="C14" t="s">
        <v>190</v>
      </c>
      <c r="D14" t="s">
        <v>11</v>
      </c>
      <c r="E14" s="7" t="s">
        <v>331</v>
      </c>
      <c r="F14" s="18">
        <f t="shared" si="0"/>
        <v>199.588</v>
      </c>
      <c r="G14" s="24">
        <v>60.85</v>
      </c>
      <c r="H14" s="2" t="s">
        <v>80</v>
      </c>
      <c r="J14" s="58" t="s">
        <v>363</v>
      </c>
      <c r="K14" s="6">
        <f>I162</f>
        <v>12</v>
      </c>
      <c r="L14" s="12"/>
      <c r="M14" s="12"/>
      <c r="N14" s="12"/>
      <c r="O14" s="12"/>
      <c r="P14" s="12"/>
      <c r="Q14" s="12"/>
      <c r="R14" s="12"/>
      <c r="S14" s="12"/>
    </row>
    <row r="15" spans="1:19" ht="12.75" customHeight="1">
      <c r="A15">
        <f t="shared" si="1"/>
        <v>6</v>
      </c>
      <c r="B15" s="1">
        <v>35704</v>
      </c>
      <c r="C15" t="s">
        <v>387</v>
      </c>
      <c r="D15" t="s">
        <v>388</v>
      </c>
      <c r="E15" s="7"/>
      <c r="F15" s="18">
        <f t="shared" si="0"/>
        <v>216.48</v>
      </c>
      <c r="G15" s="24">
        <v>66</v>
      </c>
      <c r="H15" s="2" t="s">
        <v>80</v>
      </c>
      <c r="J15" s="58" t="s">
        <v>359</v>
      </c>
      <c r="K15" s="6">
        <v>12</v>
      </c>
      <c r="L15" s="12"/>
      <c r="O15" s="12"/>
      <c r="P15" s="12"/>
      <c r="Q15" s="12"/>
      <c r="R15" s="12"/>
      <c r="S15" s="12"/>
    </row>
    <row r="16" spans="1:11" ht="12.75">
      <c r="A16">
        <f t="shared" si="1"/>
        <v>7</v>
      </c>
      <c r="B16" s="1">
        <v>34608</v>
      </c>
      <c r="C16" t="s">
        <v>89</v>
      </c>
      <c r="D16" t="s">
        <v>90</v>
      </c>
      <c r="E16">
        <v>1971</v>
      </c>
      <c r="F16" s="18">
        <f t="shared" si="0"/>
        <v>203.688</v>
      </c>
      <c r="G16" s="24">
        <v>62.1</v>
      </c>
      <c r="H16" s="2" t="s">
        <v>80</v>
      </c>
      <c r="J16" s="58" t="s">
        <v>364</v>
      </c>
      <c r="K16" s="6">
        <v>8</v>
      </c>
    </row>
    <row r="17" spans="1:11" ht="12.75">
      <c r="A17">
        <f t="shared" si="1"/>
        <v>8</v>
      </c>
      <c r="B17" s="1">
        <v>35704</v>
      </c>
      <c r="C17" s="7" t="s">
        <v>59</v>
      </c>
      <c r="D17" s="7" t="s">
        <v>175</v>
      </c>
      <c r="E17" s="7">
        <f>2018-39</f>
        <v>1979</v>
      </c>
      <c r="F17" s="18">
        <f t="shared" si="0"/>
        <v>205</v>
      </c>
      <c r="G17" s="23">
        <v>62.5</v>
      </c>
      <c r="H17" s="20" t="s">
        <v>80</v>
      </c>
      <c r="J17" s="58" t="s">
        <v>111</v>
      </c>
      <c r="K17" s="6">
        <v>7</v>
      </c>
    </row>
    <row r="18" spans="1:11" ht="12.75">
      <c r="A18">
        <f t="shared" si="1"/>
        <v>9</v>
      </c>
      <c r="B18" s="1">
        <v>42278</v>
      </c>
      <c r="C18" s="8" t="s">
        <v>68</v>
      </c>
      <c r="D18" s="8" t="s">
        <v>88</v>
      </c>
      <c r="E18" s="8">
        <v>1997</v>
      </c>
      <c r="F18" s="18">
        <f t="shared" si="0"/>
        <v>212.872</v>
      </c>
      <c r="G18" s="25">
        <v>64.9</v>
      </c>
      <c r="H18" s="19" t="s">
        <v>80</v>
      </c>
      <c r="J18" s="58" t="s">
        <v>365</v>
      </c>
      <c r="K18" s="6">
        <v>5</v>
      </c>
    </row>
    <row r="19" spans="1:11" ht="12.75">
      <c r="A19">
        <f t="shared" si="1"/>
        <v>10</v>
      </c>
      <c r="B19" s="1">
        <v>41913</v>
      </c>
      <c r="C19" s="8" t="s">
        <v>141</v>
      </c>
      <c r="D19" s="8" t="s">
        <v>142</v>
      </c>
      <c r="E19" s="9">
        <v>1995</v>
      </c>
      <c r="F19" s="18">
        <f t="shared" si="0"/>
        <v>203.03199999999998</v>
      </c>
      <c r="G19" s="25">
        <v>61.9</v>
      </c>
      <c r="H19" s="19" t="s">
        <v>80</v>
      </c>
      <c r="J19" s="58" t="s">
        <v>366</v>
      </c>
      <c r="K19" s="6">
        <v>5</v>
      </c>
    </row>
    <row r="20" spans="1:11" ht="12.75">
      <c r="A20">
        <f t="shared" si="1"/>
        <v>11</v>
      </c>
      <c r="B20" s="75">
        <v>43275</v>
      </c>
      <c r="C20" s="8" t="s">
        <v>123</v>
      </c>
      <c r="D20" s="8" t="s">
        <v>124</v>
      </c>
      <c r="E20" s="8">
        <v>1999</v>
      </c>
      <c r="F20" s="76">
        <f t="shared" si="0"/>
        <v>204.016</v>
      </c>
      <c r="G20" s="25">
        <v>62.2</v>
      </c>
      <c r="H20" s="19" t="s">
        <v>80</v>
      </c>
      <c r="J20" s="58" t="s">
        <v>367</v>
      </c>
      <c r="K20" s="6">
        <v>4</v>
      </c>
    </row>
    <row r="21" spans="1:11" ht="12.75">
      <c r="A21">
        <f t="shared" si="1"/>
        <v>12</v>
      </c>
      <c r="B21" s="1">
        <v>35339</v>
      </c>
      <c r="C21" t="s">
        <v>207</v>
      </c>
      <c r="D21" t="s">
        <v>208</v>
      </c>
      <c r="F21" s="18">
        <f t="shared" si="0"/>
        <v>205.98399999999998</v>
      </c>
      <c r="G21" s="24">
        <v>62.8</v>
      </c>
      <c r="H21" s="2" t="s">
        <v>80</v>
      </c>
      <c r="J21" s="58" t="s">
        <v>83</v>
      </c>
      <c r="K21" s="6">
        <v>3</v>
      </c>
    </row>
    <row r="22" spans="1:11" ht="12.75">
      <c r="A22">
        <f t="shared" si="1"/>
        <v>13</v>
      </c>
      <c r="B22" s="1">
        <v>35704</v>
      </c>
      <c r="C22" t="s">
        <v>224</v>
      </c>
      <c r="D22" t="s">
        <v>225</v>
      </c>
      <c r="E22">
        <v>1980</v>
      </c>
      <c r="F22" s="18">
        <f t="shared" si="0"/>
        <v>200.07999999999998</v>
      </c>
      <c r="G22" s="24">
        <v>61</v>
      </c>
      <c r="H22" s="2" t="s">
        <v>80</v>
      </c>
      <c r="J22" s="58" t="s">
        <v>368</v>
      </c>
      <c r="K22" s="6">
        <v>3</v>
      </c>
    </row>
    <row r="23" spans="1:11" ht="12.75">
      <c r="A23">
        <f t="shared" si="1"/>
        <v>14</v>
      </c>
      <c r="B23" s="40" t="s">
        <v>423</v>
      </c>
      <c r="C23" s="10" t="s">
        <v>146</v>
      </c>
      <c r="D23" s="10" t="s">
        <v>424</v>
      </c>
      <c r="E23" s="10">
        <v>1985</v>
      </c>
      <c r="F23" s="50">
        <v>207</v>
      </c>
      <c r="G23" s="26">
        <v>63.2</v>
      </c>
      <c r="H23" s="21" t="s">
        <v>80</v>
      </c>
      <c r="I23" s="7"/>
      <c r="J23" s="58" t="s">
        <v>373</v>
      </c>
      <c r="K23" s="6">
        <f>I181</f>
        <v>2</v>
      </c>
    </row>
    <row r="24" spans="1:11" ht="12.75">
      <c r="A24">
        <f t="shared" si="1"/>
        <v>15</v>
      </c>
      <c r="B24" s="1">
        <v>37895</v>
      </c>
      <c r="C24" s="7" t="s">
        <v>64</v>
      </c>
      <c r="D24" s="7" t="s">
        <v>179</v>
      </c>
      <c r="E24" s="7">
        <v>1984</v>
      </c>
      <c r="F24" s="18">
        <f t="shared" si="0"/>
        <v>202.70399999999998</v>
      </c>
      <c r="G24" s="24">
        <v>61.8</v>
      </c>
      <c r="H24" s="2" t="s">
        <v>80</v>
      </c>
      <c r="J24" s="58" t="s">
        <v>372</v>
      </c>
      <c r="K24" s="6">
        <v>2</v>
      </c>
    </row>
    <row r="25" spans="1:11" ht="12.75">
      <c r="A25">
        <f t="shared" si="1"/>
        <v>16</v>
      </c>
      <c r="B25" s="1">
        <v>38626</v>
      </c>
      <c r="C25" s="7" t="s">
        <v>283</v>
      </c>
      <c r="D25" s="7" t="s">
        <v>189</v>
      </c>
      <c r="E25" s="10">
        <v>1971</v>
      </c>
      <c r="F25" s="18">
        <f t="shared" si="0"/>
        <v>202.048</v>
      </c>
      <c r="G25" s="23">
        <v>61.6</v>
      </c>
      <c r="H25" s="20" t="s">
        <v>80</v>
      </c>
      <c r="J25" s="58" t="s">
        <v>369</v>
      </c>
      <c r="K25" s="6">
        <v>2</v>
      </c>
    </row>
    <row r="26" spans="1:11" ht="12.75">
      <c r="A26">
        <f t="shared" si="1"/>
        <v>17</v>
      </c>
      <c r="B26" s="1">
        <v>35339</v>
      </c>
      <c r="C26" t="s">
        <v>206</v>
      </c>
      <c r="D26" s="7" t="s">
        <v>39</v>
      </c>
      <c r="E26">
        <v>1975</v>
      </c>
      <c r="F26" s="18">
        <f t="shared" si="0"/>
        <v>213.52799999999996</v>
      </c>
      <c r="G26" s="24">
        <v>65.1</v>
      </c>
      <c r="H26" s="2" t="s">
        <v>80</v>
      </c>
      <c r="J26" s="58" t="s">
        <v>78</v>
      </c>
      <c r="K26" s="6">
        <v>2</v>
      </c>
    </row>
    <row r="27" spans="1:11" ht="12.75">
      <c r="A27">
        <f t="shared" si="1"/>
        <v>18</v>
      </c>
      <c r="B27" s="1">
        <v>34973</v>
      </c>
      <c r="C27" t="s">
        <v>132</v>
      </c>
      <c r="D27" t="s">
        <v>133</v>
      </c>
      <c r="E27">
        <v>1973</v>
      </c>
      <c r="F27" s="18">
        <f t="shared" si="0"/>
        <v>202.54</v>
      </c>
      <c r="G27" s="24">
        <v>61.75</v>
      </c>
      <c r="H27" s="2" t="s">
        <v>80</v>
      </c>
      <c r="J27" s="58" t="s">
        <v>370</v>
      </c>
      <c r="K27" s="6">
        <v>2</v>
      </c>
    </row>
    <row r="28" spans="1:11" ht="12.75">
      <c r="A28">
        <f t="shared" si="1"/>
        <v>19</v>
      </c>
      <c r="B28" s="1">
        <v>42278</v>
      </c>
      <c r="C28" s="8" t="s">
        <v>289</v>
      </c>
      <c r="D28" s="8" t="s">
        <v>139</v>
      </c>
      <c r="E28" s="8">
        <v>1997</v>
      </c>
      <c r="F28" s="18">
        <f>G28*3.28</f>
        <v>208.28</v>
      </c>
      <c r="G28" s="25">
        <v>63.5</v>
      </c>
      <c r="H28" s="19" t="s">
        <v>80</v>
      </c>
      <c r="J28" s="58" t="s">
        <v>371</v>
      </c>
      <c r="K28" s="6">
        <v>2</v>
      </c>
    </row>
    <row r="29" spans="1:11" ht="12.75">
      <c r="A29">
        <f t="shared" si="1"/>
        <v>20</v>
      </c>
      <c r="B29" s="40" t="s">
        <v>425</v>
      </c>
      <c r="C29" s="10" t="s">
        <v>427</v>
      </c>
      <c r="D29" s="10" t="s">
        <v>426</v>
      </c>
      <c r="E29" s="10">
        <v>1998</v>
      </c>
      <c r="F29" s="50">
        <v>203</v>
      </c>
      <c r="G29" s="26">
        <v>62</v>
      </c>
      <c r="H29" s="21" t="s">
        <v>80</v>
      </c>
      <c r="J29" s="58" t="s">
        <v>380</v>
      </c>
      <c r="K29" s="6">
        <v>2</v>
      </c>
    </row>
    <row r="30" spans="1:11" ht="12.75">
      <c r="A30">
        <f t="shared" si="1"/>
        <v>21</v>
      </c>
      <c r="B30" s="121" t="s">
        <v>465</v>
      </c>
      <c r="C30" s="10" t="s">
        <v>467</v>
      </c>
      <c r="D30" s="10" t="s">
        <v>426</v>
      </c>
      <c r="E30" s="10">
        <v>2001</v>
      </c>
      <c r="F30" s="50">
        <v>203</v>
      </c>
      <c r="G30" s="26">
        <v>61.9</v>
      </c>
      <c r="H30" s="21" t="s">
        <v>80</v>
      </c>
      <c r="J30" s="58" t="s">
        <v>365</v>
      </c>
      <c r="K30" s="6">
        <v>1</v>
      </c>
    </row>
    <row r="31" spans="1:11" ht="12.75">
      <c r="A31">
        <f t="shared" si="1"/>
        <v>22</v>
      </c>
      <c r="B31" s="40">
        <v>36069</v>
      </c>
      <c r="C31" s="10" t="s">
        <v>207</v>
      </c>
      <c r="D31" s="10" t="s">
        <v>229</v>
      </c>
      <c r="E31" s="10">
        <f>2018-44</f>
        <v>1974</v>
      </c>
      <c r="F31" s="50">
        <f t="shared" si="0"/>
        <v>204.34399999999997</v>
      </c>
      <c r="G31" s="26">
        <v>62.3</v>
      </c>
      <c r="H31" s="21" t="s">
        <v>80</v>
      </c>
      <c r="J31" s="58" t="s">
        <v>374</v>
      </c>
      <c r="K31" s="6">
        <v>1</v>
      </c>
    </row>
    <row r="32" spans="1:11" ht="12.75">
      <c r="A32">
        <f t="shared" si="1"/>
        <v>23</v>
      </c>
      <c r="B32" s="40">
        <v>39356</v>
      </c>
      <c r="C32" s="10" t="s">
        <v>160</v>
      </c>
      <c r="D32" s="10" t="s">
        <v>159</v>
      </c>
      <c r="E32" s="10">
        <v>1979</v>
      </c>
      <c r="F32" s="50">
        <f t="shared" si="0"/>
        <v>201.72</v>
      </c>
      <c r="G32" s="26">
        <v>61.5</v>
      </c>
      <c r="H32" s="21" t="s">
        <v>80</v>
      </c>
      <c r="J32" s="58" t="s">
        <v>375</v>
      </c>
      <c r="K32" s="6">
        <v>1</v>
      </c>
    </row>
    <row r="33" spans="1:11" ht="12.75">
      <c r="A33">
        <f t="shared" si="1"/>
        <v>24</v>
      </c>
      <c r="B33" s="40">
        <v>37530</v>
      </c>
      <c r="C33" s="10" t="s">
        <v>271</v>
      </c>
      <c r="D33" s="10" t="s">
        <v>272</v>
      </c>
      <c r="E33" s="10">
        <f>2018-40</f>
        <v>1978</v>
      </c>
      <c r="F33" s="50">
        <f t="shared" si="0"/>
        <v>202.048</v>
      </c>
      <c r="G33" s="26">
        <v>61.6</v>
      </c>
      <c r="H33" s="21" t="s">
        <v>80</v>
      </c>
      <c r="J33" s="58" t="s">
        <v>376</v>
      </c>
      <c r="K33" s="6">
        <v>1</v>
      </c>
    </row>
    <row r="34" spans="1:11" ht="12.75">
      <c r="A34">
        <f t="shared" si="1"/>
        <v>25</v>
      </c>
      <c r="B34" s="40">
        <v>34243</v>
      </c>
      <c r="C34" s="10" t="s">
        <v>197</v>
      </c>
      <c r="D34" s="10" t="s">
        <v>198</v>
      </c>
      <c r="E34" s="10"/>
      <c r="F34" s="50">
        <f t="shared" si="0"/>
        <v>200.89999999999998</v>
      </c>
      <c r="G34" s="26">
        <v>61.25</v>
      </c>
      <c r="H34" s="21" t="s">
        <v>80</v>
      </c>
      <c r="J34" s="58" t="s">
        <v>377</v>
      </c>
      <c r="K34" s="6">
        <v>1</v>
      </c>
    </row>
    <row r="35" spans="1:21" ht="12.75">
      <c r="A35">
        <f t="shared" si="1"/>
        <v>26</v>
      </c>
      <c r="B35" s="121" t="s">
        <v>465</v>
      </c>
      <c r="C35" s="10" t="s">
        <v>265</v>
      </c>
      <c r="D35" s="10" t="s">
        <v>440</v>
      </c>
      <c r="E35" s="10">
        <v>2002</v>
      </c>
      <c r="F35" s="50">
        <v>212</v>
      </c>
      <c r="G35" s="26">
        <v>64.6</v>
      </c>
      <c r="H35" s="21" t="s">
        <v>80</v>
      </c>
      <c r="J35" s="58" t="s">
        <v>378</v>
      </c>
      <c r="K35" s="6">
        <v>1</v>
      </c>
      <c r="O35" s="99"/>
      <c r="P35" s="41"/>
      <c r="Q35" s="41"/>
      <c r="R35" s="41"/>
      <c r="S35" s="48"/>
      <c r="T35" s="42"/>
      <c r="U35" s="43"/>
    </row>
    <row r="36" spans="1:21" ht="12.75">
      <c r="A36">
        <f t="shared" si="1"/>
        <v>27</v>
      </c>
      <c r="B36" s="78">
        <v>43282</v>
      </c>
      <c r="C36" s="10" t="s">
        <v>66</v>
      </c>
      <c r="D36" s="10" t="s">
        <v>67</v>
      </c>
      <c r="E36" s="10">
        <v>1996</v>
      </c>
      <c r="F36" s="50">
        <f t="shared" si="0"/>
        <v>199.52239999999998</v>
      </c>
      <c r="G36" s="26">
        <v>60.83</v>
      </c>
      <c r="H36" s="21" t="s">
        <v>80</v>
      </c>
      <c r="J36" s="58" t="s">
        <v>379</v>
      </c>
      <c r="K36" s="115">
        <v>1</v>
      </c>
      <c r="O36" s="82"/>
      <c r="P36" s="41"/>
      <c r="Q36" s="41"/>
      <c r="R36" s="41"/>
      <c r="S36" s="48"/>
      <c r="T36" s="42"/>
      <c r="U36" s="43"/>
    </row>
    <row r="37" spans="1:21" ht="12.75">
      <c r="A37">
        <f t="shared" si="1"/>
        <v>28</v>
      </c>
      <c r="B37" s="40">
        <v>41548</v>
      </c>
      <c r="C37" s="10" t="s">
        <v>140</v>
      </c>
      <c r="D37" s="10" t="s">
        <v>143</v>
      </c>
      <c r="E37" s="10">
        <v>1986</v>
      </c>
      <c r="F37" s="50">
        <f t="shared" si="0"/>
        <v>201.06399999999996</v>
      </c>
      <c r="G37" s="26">
        <v>61.3</v>
      </c>
      <c r="H37" s="21" t="s">
        <v>80</v>
      </c>
      <c r="I37" s="2"/>
      <c r="J37" s="30">
        <v>27</v>
      </c>
      <c r="K37" s="53">
        <f>SUM(K10:K36)</f>
        <v>171</v>
      </c>
      <c r="O37" s="82"/>
      <c r="P37" s="41"/>
      <c r="Q37" s="41"/>
      <c r="R37" s="41"/>
      <c r="S37" s="48"/>
      <c r="T37" s="42"/>
      <c r="U37" s="43"/>
    </row>
    <row r="38" spans="1:21" ht="12.75">
      <c r="A38">
        <f t="shared" si="1"/>
        <v>29</v>
      </c>
      <c r="B38" s="40">
        <v>39722</v>
      </c>
      <c r="C38" s="10" t="s">
        <v>144</v>
      </c>
      <c r="D38" s="10" t="s">
        <v>145</v>
      </c>
      <c r="E38" s="10">
        <v>1989</v>
      </c>
      <c r="F38" s="50">
        <f t="shared" si="0"/>
        <v>201.06399999999996</v>
      </c>
      <c r="G38" s="26">
        <v>61.3</v>
      </c>
      <c r="H38" s="21" t="s">
        <v>80</v>
      </c>
      <c r="I38" s="2"/>
      <c r="O38" s="7"/>
      <c r="P38" s="7"/>
      <c r="Q38" s="7"/>
      <c r="R38" s="7"/>
      <c r="S38" s="7"/>
      <c r="T38" s="7"/>
      <c r="U38" s="7"/>
    </row>
    <row r="39" spans="1:21" ht="12.75">
      <c r="A39">
        <f t="shared" si="1"/>
        <v>30</v>
      </c>
      <c r="B39" s="40">
        <v>37530</v>
      </c>
      <c r="C39" s="10" t="s">
        <v>273</v>
      </c>
      <c r="D39" s="10" t="s">
        <v>173</v>
      </c>
      <c r="E39" s="10">
        <v>1972</v>
      </c>
      <c r="F39" s="50">
        <f t="shared" si="0"/>
        <v>200.408</v>
      </c>
      <c r="G39" s="26">
        <v>61.1</v>
      </c>
      <c r="H39" s="21" t="s">
        <v>80</v>
      </c>
      <c r="I39" s="2"/>
      <c r="O39" s="7"/>
      <c r="P39" s="7"/>
      <c r="Q39" s="7"/>
      <c r="R39" s="7"/>
      <c r="S39" s="7"/>
      <c r="T39" s="7"/>
      <c r="U39" s="7"/>
    </row>
    <row r="40" spans="1:9" ht="12.75">
      <c r="A40">
        <f t="shared" si="1"/>
        <v>31</v>
      </c>
      <c r="B40" s="40">
        <v>36069</v>
      </c>
      <c r="C40" s="10" t="s">
        <v>42</v>
      </c>
      <c r="D40" s="10" t="s">
        <v>43</v>
      </c>
      <c r="E40" s="10">
        <v>1982</v>
      </c>
      <c r="F40" s="50">
        <f t="shared" si="0"/>
        <v>213.2</v>
      </c>
      <c r="G40" s="26">
        <v>65</v>
      </c>
      <c r="H40" s="21" t="s">
        <v>80</v>
      </c>
      <c r="I40" s="2"/>
    </row>
    <row r="41" spans="1:9" ht="12.75">
      <c r="A41">
        <f t="shared" si="1"/>
        <v>32</v>
      </c>
      <c r="B41" s="40">
        <v>35704</v>
      </c>
      <c r="C41" s="10" t="s">
        <v>217</v>
      </c>
      <c r="D41" s="10" t="s">
        <v>218</v>
      </c>
      <c r="E41" s="10"/>
      <c r="F41" s="50">
        <f t="shared" si="0"/>
        <v>200.736</v>
      </c>
      <c r="G41" s="26">
        <v>61.2</v>
      </c>
      <c r="H41" s="21" t="s">
        <v>80</v>
      </c>
      <c r="I41" s="2"/>
    </row>
    <row r="42" spans="1:9" ht="12.75">
      <c r="A42">
        <f t="shared" si="1"/>
        <v>33</v>
      </c>
      <c r="B42" s="121" t="s">
        <v>465</v>
      </c>
      <c r="C42" s="10" t="s">
        <v>468</v>
      </c>
      <c r="D42" s="10" t="s">
        <v>469</v>
      </c>
      <c r="E42" s="10">
        <v>2001</v>
      </c>
      <c r="F42" s="50">
        <v>202</v>
      </c>
      <c r="G42" s="26">
        <v>61.6</v>
      </c>
      <c r="H42" s="21" t="s">
        <v>80</v>
      </c>
      <c r="I42" s="2"/>
    </row>
    <row r="43" spans="1:9" ht="12.75">
      <c r="A43">
        <f t="shared" si="1"/>
        <v>34</v>
      </c>
      <c r="B43" s="1">
        <v>34608</v>
      </c>
      <c r="C43" t="s">
        <v>25</v>
      </c>
      <c r="D43" t="s">
        <v>26</v>
      </c>
      <c r="F43" s="18">
        <f t="shared" si="0"/>
        <v>201.392</v>
      </c>
      <c r="G43" s="24">
        <v>61.4</v>
      </c>
      <c r="H43" s="2" t="s">
        <v>80</v>
      </c>
      <c r="I43" s="2"/>
    </row>
    <row r="44" spans="1:9" ht="12.75">
      <c r="A44">
        <f t="shared" si="1"/>
        <v>35</v>
      </c>
      <c r="B44" s="1">
        <v>35339</v>
      </c>
      <c r="C44" t="s">
        <v>64</v>
      </c>
      <c r="D44" t="s">
        <v>214</v>
      </c>
      <c r="F44" s="18">
        <f t="shared" si="0"/>
        <v>200.24399999999997</v>
      </c>
      <c r="G44" s="24">
        <v>61.05</v>
      </c>
      <c r="H44" s="2" t="s">
        <v>80</v>
      </c>
      <c r="I44" s="2"/>
    </row>
    <row r="45" spans="1:9" ht="12.75">
      <c r="A45">
        <f t="shared" si="1"/>
        <v>36</v>
      </c>
      <c r="B45" s="1">
        <v>34973</v>
      </c>
      <c r="C45" t="s">
        <v>204</v>
      </c>
      <c r="D45" t="s">
        <v>205</v>
      </c>
      <c r="F45" s="18">
        <f t="shared" si="0"/>
        <v>205.656</v>
      </c>
      <c r="G45" s="24">
        <v>62.7</v>
      </c>
      <c r="H45" s="2" t="s">
        <v>80</v>
      </c>
      <c r="I45" s="2"/>
    </row>
    <row r="46" spans="1:9" ht="12.75">
      <c r="A46">
        <f t="shared" si="1"/>
        <v>37</v>
      </c>
      <c r="B46" s="1">
        <v>39356</v>
      </c>
      <c r="C46" s="10" t="s">
        <v>300</v>
      </c>
      <c r="D46" s="10" t="s">
        <v>301</v>
      </c>
      <c r="E46" s="10"/>
      <c r="F46" s="18">
        <f t="shared" si="0"/>
        <v>204.672</v>
      </c>
      <c r="G46" s="22">
        <v>62.4</v>
      </c>
      <c r="H46" s="21" t="s">
        <v>80</v>
      </c>
      <c r="I46" s="2"/>
    </row>
    <row r="47" spans="1:9" ht="12.75">
      <c r="A47">
        <f t="shared" si="1"/>
        <v>38</v>
      </c>
      <c r="B47" s="1">
        <v>42278</v>
      </c>
      <c r="C47" s="8" t="s">
        <v>299</v>
      </c>
      <c r="D47" s="8" t="s">
        <v>136</v>
      </c>
      <c r="E47" s="8">
        <v>1995</v>
      </c>
      <c r="F47" s="18">
        <f t="shared" si="0"/>
        <v>207.62399999999997</v>
      </c>
      <c r="G47" s="25">
        <v>63.3</v>
      </c>
      <c r="H47" s="19" t="s">
        <v>80</v>
      </c>
      <c r="I47" s="2"/>
    </row>
    <row r="48" spans="1:9" ht="12.75">
      <c r="A48">
        <f t="shared" si="1"/>
        <v>39</v>
      </c>
      <c r="B48" s="1">
        <v>36800</v>
      </c>
      <c r="C48" t="s">
        <v>245</v>
      </c>
      <c r="D48" t="s">
        <v>246</v>
      </c>
      <c r="E48" s="7">
        <v>1979</v>
      </c>
      <c r="F48" s="18">
        <f t="shared" si="0"/>
        <v>200.408</v>
      </c>
      <c r="G48" s="24">
        <v>61.1</v>
      </c>
      <c r="H48" s="2" t="s">
        <v>80</v>
      </c>
      <c r="I48" s="2"/>
    </row>
    <row r="49" spans="1:9" ht="12.75">
      <c r="A49">
        <f t="shared" si="1"/>
        <v>40</v>
      </c>
      <c r="B49" s="1">
        <v>39722</v>
      </c>
      <c r="C49" s="10" t="s">
        <v>84</v>
      </c>
      <c r="D49" s="10" t="s">
        <v>85</v>
      </c>
      <c r="E49" s="10">
        <v>1991</v>
      </c>
      <c r="F49" s="18">
        <f t="shared" si="0"/>
        <v>200.07999999999998</v>
      </c>
      <c r="G49" s="22">
        <v>61</v>
      </c>
      <c r="H49" s="20" t="s">
        <v>80</v>
      </c>
      <c r="I49" s="2"/>
    </row>
    <row r="50" spans="1:9" ht="12.75">
      <c r="A50">
        <f t="shared" si="1"/>
        <v>41</v>
      </c>
      <c r="B50" s="1">
        <v>35704</v>
      </c>
      <c r="C50" s="10" t="s">
        <v>341</v>
      </c>
      <c r="D50" s="10" t="s">
        <v>342</v>
      </c>
      <c r="E50" s="10">
        <f>2018-53</f>
        <v>1965</v>
      </c>
      <c r="F50" s="18">
        <v>200</v>
      </c>
      <c r="G50" s="22">
        <f>200/3.28</f>
        <v>60.97560975609756</v>
      </c>
      <c r="H50" s="21" t="s">
        <v>80</v>
      </c>
      <c r="I50" s="32">
        <f>A50</f>
        <v>41</v>
      </c>
    </row>
    <row r="51" spans="1:9" ht="12.75">
      <c r="A51">
        <f t="shared" si="1"/>
        <v>42</v>
      </c>
      <c r="B51" s="11">
        <v>43009</v>
      </c>
      <c r="C51" s="8" t="s">
        <v>128</v>
      </c>
      <c r="D51" s="8" t="s">
        <v>129</v>
      </c>
      <c r="E51" s="8"/>
      <c r="F51" s="18">
        <f aca="true" t="shared" si="2" ref="F51:F84">G51*3.28</f>
        <v>201.72</v>
      </c>
      <c r="G51" s="25">
        <v>61.5</v>
      </c>
      <c r="H51" s="19" t="s">
        <v>130</v>
      </c>
      <c r="I51" s="30"/>
    </row>
    <row r="52" spans="1:9" ht="12.75">
      <c r="A52">
        <f t="shared" si="1"/>
        <v>43</v>
      </c>
      <c r="B52" s="77">
        <v>43653</v>
      </c>
      <c r="C52" s="10" t="s">
        <v>438</v>
      </c>
      <c r="D52" s="10" t="s">
        <v>437</v>
      </c>
      <c r="E52" s="10">
        <v>2002</v>
      </c>
      <c r="F52" s="50">
        <f t="shared" si="2"/>
        <v>201.06399999999996</v>
      </c>
      <c r="G52" s="26">
        <v>61.3</v>
      </c>
      <c r="H52" s="21" t="s">
        <v>130</v>
      </c>
      <c r="I52" s="30">
        <v>2</v>
      </c>
    </row>
    <row r="53" spans="1:9" ht="12.75">
      <c r="A53">
        <f aca="true" t="shared" si="3" ref="A53:A74">A52+1</f>
        <v>44</v>
      </c>
      <c r="B53" s="1">
        <v>36800</v>
      </c>
      <c r="C53" t="s">
        <v>247</v>
      </c>
      <c r="D53" t="s">
        <v>248</v>
      </c>
      <c r="F53" s="18">
        <f t="shared" si="2"/>
        <v>199.75199999999998</v>
      </c>
      <c r="G53" s="24">
        <v>60.9</v>
      </c>
      <c r="H53" s="2" t="s">
        <v>151</v>
      </c>
      <c r="I53" s="30"/>
    </row>
    <row r="54" spans="1:9" ht="12.75">
      <c r="A54">
        <f t="shared" si="3"/>
        <v>45</v>
      </c>
      <c r="B54" s="11">
        <v>43282</v>
      </c>
      <c r="C54" s="10" t="s">
        <v>393</v>
      </c>
      <c r="D54" s="10" t="s">
        <v>394</v>
      </c>
      <c r="E54" s="10">
        <v>1998</v>
      </c>
      <c r="F54" s="50">
        <f t="shared" si="2"/>
        <v>201.392</v>
      </c>
      <c r="G54" s="26">
        <v>61.4</v>
      </c>
      <c r="H54" s="21" t="s">
        <v>151</v>
      </c>
      <c r="I54" s="30"/>
    </row>
    <row r="55" spans="1:9" ht="12.75">
      <c r="A55">
        <f t="shared" si="3"/>
        <v>46</v>
      </c>
      <c r="B55" s="1">
        <v>40452</v>
      </c>
      <c r="C55" t="s">
        <v>118</v>
      </c>
      <c r="D55" t="s">
        <v>150</v>
      </c>
      <c r="E55">
        <v>1992</v>
      </c>
      <c r="F55" s="18">
        <f t="shared" si="2"/>
        <v>205</v>
      </c>
      <c r="G55" s="24">
        <v>62.5</v>
      </c>
      <c r="H55" s="2" t="s">
        <v>151</v>
      </c>
      <c r="I55" s="30"/>
    </row>
    <row r="56" spans="1:8" ht="12.75">
      <c r="A56">
        <f t="shared" si="3"/>
        <v>47</v>
      </c>
      <c r="B56" s="1">
        <v>37895</v>
      </c>
      <c r="C56" s="7" t="s">
        <v>279</v>
      </c>
      <c r="D56" s="7" t="s">
        <v>280</v>
      </c>
      <c r="E56" s="7"/>
      <c r="F56" s="18">
        <f t="shared" si="2"/>
        <v>204.016</v>
      </c>
      <c r="G56" s="24">
        <v>62.2</v>
      </c>
      <c r="H56" s="2" t="s">
        <v>151</v>
      </c>
    </row>
    <row r="57" spans="1:9" ht="12.75">
      <c r="A57">
        <f t="shared" si="3"/>
        <v>48</v>
      </c>
      <c r="B57" s="1">
        <v>42278</v>
      </c>
      <c r="C57" s="10" t="s">
        <v>396</v>
      </c>
      <c r="D57" s="10" t="s">
        <v>395</v>
      </c>
      <c r="E57" s="10">
        <v>1993</v>
      </c>
      <c r="F57" s="50">
        <f t="shared" si="2"/>
        <v>204.34399999999997</v>
      </c>
      <c r="G57" s="26">
        <v>62.3</v>
      </c>
      <c r="H57" s="21" t="s">
        <v>151</v>
      </c>
      <c r="I57" s="30">
        <v>5</v>
      </c>
    </row>
    <row r="58" spans="1:9" ht="12.75">
      <c r="A58">
        <f t="shared" si="3"/>
        <v>49</v>
      </c>
      <c r="B58" s="1">
        <v>41913</v>
      </c>
      <c r="C58" t="s">
        <v>115</v>
      </c>
      <c r="D58" t="s">
        <v>137</v>
      </c>
      <c r="E58">
        <v>1988</v>
      </c>
      <c r="F58" s="18">
        <f t="shared" si="2"/>
        <v>200.07999999999998</v>
      </c>
      <c r="G58" s="24">
        <v>61</v>
      </c>
      <c r="H58" s="2" t="s">
        <v>339</v>
      </c>
      <c r="I58" s="30">
        <v>1</v>
      </c>
    </row>
    <row r="59" spans="1:9" ht="12.75">
      <c r="A59">
        <f t="shared" si="3"/>
        <v>50</v>
      </c>
      <c r="B59" s="1">
        <v>36069</v>
      </c>
      <c r="C59" t="s">
        <v>171</v>
      </c>
      <c r="D59" t="s">
        <v>235</v>
      </c>
      <c r="F59" s="18">
        <f t="shared" si="2"/>
        <v>204.016</v>
      </c>
      <c r="G59" s="24">
        <v>62.2</v>
      </c>
      <c r="H59" s="2" t="s">
        <v>170</v>
      </c>
      <c r="I59" s="30"/>
    </row>
    <row r="60" spans="1:9" ht="12.75">
      <c r="A60">
        <f t="shared" si="3"/>
        <v>51</v>
      </c>
      <c r="B60" s="1">
        <v>37530</v>
      </c>
      <c r="C60" s="7" t="s">
        <v>291</v>
      </c>
      <c r="D60" s="7" t="s">
        <v>274</v>
      </c>
      <c r="E60" s="7"/>
      <c r="F60" s="18">
        <f t="shared" si="2"/>
        <v>202.70399999999998</v>
      </c>
      <c r="G60" s="23">
        <v>61.8</v>
      </c>
      <c r="H60" s="20" t="s">
        <v>170</v>
      </c>
      <c r="I60" s="30">
        <v>2</v>
      </c>
    </row>
    <row r="61" spans="1:9" ht="12.75">
      <c r="A61">
        <f t="shared" si="3"/>
        <v>52</v>
      </c>
      <c r="B61" s="11">
        <v>42644</v>
      </c>
      <c r="C61" s="8" t="s">
        <v>326</v>
      </c>
      <c r="D61" s="8" t="s">
        <v>134</v>
      </c>
      <c r="E61" s="8">
        <v>1987</v>
      </c>
      <c r="F61" s="18">
        <f t="shared" si="2"/>
        <v>200.408</v>
      </c>
      <c r="G61" s="25">
        <v>61.1</v>
      </c>
      <c r="H61" s="19" t="s">
        <v>135</v>
      </c>
      <c r="I61" s="30">
        <v>1</v>
      </c>
    </row>
    <row r="62" spans="1:9" ht="12.75">
      <c r="A62">
        <f t="shared" si="3"/>
        <v>53</v>
      </c>
      <c r="B62" s="1">
        <v>39356</v>
      </c>
      <c r="C62" s="8" t="s">
        <v>332</v>
      </c>
      <c r="D62" s="8" t="s">
        <v>77</v>
      </c>
      <c r="E62" s="8">
        <v>1981</v>
      </c>
      <c r="F62" s="18">
        <f t="shared" si="2"/>
        <v>207.95199999999997</v>
      </c>
      <c r="G62" s="24">
        <v>63.4</v>
      </c>
      <c r="H62" s="19" t="s">
        <v>333</v>
      </c>
      <c r="I62" s="30"/>
    </row>
    <row r="63" spans="1:9" ht="12.75">
      <c r="A63">
        <f t="shared" si="3"/>
        <v>54</v>
      </c>
      <c r="B63" s="1">
        <v>39722</v>
      </c>
      <c r="C63" t="s">
        <v>107</v>
      </c>
      <c r="D63" t="s">
        <v>108</v>
      </c>
      <c r="E63" s="7">
        <v>1975</v>
      </c>
      <c r="F63" s="18">
        <f t="shared" si="2"/>
        <v>200.408</v>
      </c>
      <c r="G63" s="24">
        <v>61.1</v>
      </c>
      <c r="H63" s="2" t="s">
        <v>333</v>
      </c>
      <c r="I63" s="30">
        <v>2</v>
      </c>
    </row>
    <row r="64" spans="1:9" ht="12.75">
      <c r="A64">
        <f t="shared" si="3"/>
        <v>55</v>
      </c>
      <c r="B64" s="11">
        <v>43009</v>
      </c>
      <c r="C64" s="8" t="s">
        <v>327</v>
      </c>
      <c r="D64" s="8" t="s">
        <v>328</v>
      </c>
      <c r="E64" s="8">
        <v>1990</v>
      </c>
      <c r="F64" s="18">
        <f t="shared" si="2"/>
        <v>205</v>
      </c>
      <c r="G64" s="25">
        <v>62.5</v>
      </c>
      <c r="H64" s="19" t="s">
        <v>329</v>
      </c>
      <c r="I64" s="30">
        <v>1</v>
      </c>
    </row>
    <row r="65" spans="1:9" ht="12.75">
      <c r="A65">
        <f t="shared" si="3"/>
        <v>56</v>
      </c>
      <c r="B65" s="1">
        <v>36069</v>
      </c>
      <c r="C65" t="s">
        <v>168</v>
      </c>
      <c r="D65" t="s">
        <v>169</v>
      </c>
      <c r="E65">
        <f>2018-43</f>
        <v>1975</v>
      </c>
      <c r="F65" s="18">
        <f t="shared" si="2"/>
        <v>206.968</v>
      </c>
      <c r="G65" s="24">
        <v>63.1</v>
      </c>
      <c r="H65" s="2" t="s">
        <v>295</v>
      </c>
      <c r="I65" s="30"/>
    </row>
    <row r="66" spans="1:9" ht="12.75">
      <c r="A66">
        <f t="shared" si="3"/>
        <v>57</v>
      </c>
      <c r="B66" s="1">
        <v>38626</v>
      </c>
      <c r="C66" s="7" t="s">
        <v>297</v>
      </c>
      <c r="D66" s="7" t="s">
        <v>174</v>
      </c>
      <c r="E66" s="7">
        <v>1982</v>
      </c>
      <c r="F66" s="18">
        <f t="shared" si="2"/>
        <v>201.392</v>
      </c>
      <c r="G66" s="23">
        <v>61.4</v>
      </c>
      <c r="H66" s="20" t="s">
        <v>295</v>
      </c>
      <c r="I66" s="30"/>
    </row>
    <row r="67" spans="1:9" ht="12.75">
      <c r="A67">
        <f t="shared" si="3"/>
        <v>58</v>
      </c>
      <c r="B67" s="11">
        <v>41548</v>
      </c>
      <c r="C67" s="8" t="s">
        <v>120</v>
      </c>
      <c r="D67" s="8" t="s">
        <v>152</v>
      </c>
      <c r="E67" s="8">
        <v>1994</v>
      </c>
      <c r="F67" s="18">
        <f t="shared" si="2"/>
        <v>203.03199999999998</v>
      </c>
      <c r="G67" s="25">
        <v>61.9</v>
      </c>
      <c r="H67" s="19" t="s">
        <v>295</v>
      </c>
      <c r="I67" s="30"/>
    </row>
    <row r="68" spans="1:9" ht="12.75">
      <c r="A68">
        <f t="shared" si="3"/>
        <v>59</v>
      </c>
      <c r="B68" s="1">
        <v>38626</v>
      </c>
      <c r="C68" s="7" t="s">
        <v>293</v>
      </c>
      <c r="D68" s="7" t="s">
        <v>294</v>
      </c>
      <c r="E68" s="7"/>
      <c r="F68" s="18">
        <f t="shared" si="2"/>
        <v>205.656</v>
      </c>
      <c r="G68" s="23">
        <v>62.7</v>
      </c>
      <c r="H68" s="20" t="s">
        <v>295</v>
      </c>
      <c r="I68" s="30">
        <v>4</v>
      </c>
    </row>
    <row r="69" spans="1:9" ht="12.75">
      <c r="A69">
        <f t="shared" si="3"/>
        <v>60</v>
      </c>
      <c r="B69" s="1">
        <v>40817</v>
      </c>
      <c r="C69" s="8" t="s">
        <v>308</v>
      </c>
      <c r="D69" s="8" t="s">
        <v>309</v>
      </c>
      <c r="E69" s="8">
        <v>1993</v>
      </c>
      <c r="F69" s="18">
        <f t="shared" si="2"/>
        <v>207.95199999999997</v>
      </c>
      <c r="G69" s="25">
        <v>63.4</v>
      </c>
      <c r="H69" s="19" t="s">
        <v>310</v>
      </c>
      <c r="I69" s="30">
        <v>1</v>
      </c>
    </row>
    <row r="70" spans="1:9" ht="12.75">
      <c r="A70">
        <f t="shared" si="3"/>
        <v>61</v>
      </c>
      <c r="B70" s="1">
        <v>41913</v>
      </c>
      <c r="C70" s="8" t="s">
        <v>321</v>
      </c>
      <c r="D70" s="8" t="s">
        <v>322</v>
      </c>
      <c r="E70" s="8">
        <v>1973</v>
      </c>
      <c r="F70" s="18">
        <f t="shared" si="2"/>
        <v>200.408</v>
      </c>
      <c r="G70" s="25">
        <v>61.1</v>
      </c>
      <c r="H70" s="19" t="s">
        <v>323</v>
      </c>
      <c r="I70" s="30">
        <v>1</v>
      </c>
    </row>
    <row r="71" spans="1:9" ht="12.75">
      <c r="A71">
        <f t="shared" si="3"/>
        <v>62</v>
      </c>
      <c r="B71" s="1">
        <v>34243</v>
      </c>
      <c r="C71" t="s">
        <v>199</v>
      </c>
      <c r="D71" t="s">
        <v>200</v>
      </c>
      <c r="E71" s="7"/>
      <c r="F71" s="18">
        <f t="shared" si="2"/>
        <v>199.916</v>
      </c>
      <c r="G71" s="24">
        <v>60.95</v>
      </c>
      <c r="H71" s="2" t="s">
        <v>201</v>
      </c>
      <c r="I71" s="30"/>
    </row>
    <row r="72" spans="1:9" ht="12.75">
      <c r="A72">
        <f t="shared" si="3"/>
        <v>63</v>
      </c>
      <c r="B72" s="1">
        <v>38626</v>
      </c>
      <c r="C72" s="7" t="s">
        <v>166</v>
      </c>
      <c r="D72" s="7" t="s">
        <v>167</v>
      </c>
      <c r="E72" s="10">
        <v>1989</v>
      </c>
      <c r="F72" s="18">
        <f t="shared" si="2"/>
        <v>201.06399999999996</v>
      </c>
      <c r="G72" s="23">
        <v>61.3</v>
      </c>
      <c r="H72" s="20" t="s">
        <v>201</v>
      </c>
      <c r="I72" s="30"/>
    </row>
    <row r="73" spans="1:9" ht="12.75">
      <c r="A73">
        <f t="shared" si="3"/>
        <v>64</v>
      </c>
      <c r="B73" s="172" t="s">
        <v>501</v>
      </c>
      <c r="C73" s="168" t="s">
        <v>502</v>
      </c>
      <c r="D73" s="168" t="s">
        <v>503</v>
      </c>
      <c r="E73" s="168">
        <v>2000</v>
      </c>
      <c r="F73" s="170">
        <f>G73*3.28</f>
        <v>199.52239999999998</v>
      </c>
      <c r="G73" s="171">
        <v>60.83</v>
      </c>
      <c r="H73" s="169" t="s">
        <v>201</v>
      </c>
      <c r="I73" s="30"/>
    </row>
    <row r="74" spans="1:9" ht="12.75">
      <c r="A74">
        <f t="shared" si="3"/>
        <v>65</v>
      </c>
      <c r="B74" s="1">
        <v>37530</v>
      </c>
      <c r="C74" t="s">
        <v>266</v>
      </c>
      <c r="D74" t="s">
        <v>267</v>
      </c>
      <c r="F74" s="18">
        <f t="shared" si="2"/>
        <v>202.048</v>
      </c>
      <c r="G74" s="24">
        <v>61.6</v>
      </c>
      <c r="H74" s="2" t="s">
        <v>201</v>
      </c>
      <c r="I74" s="30"/>
    </row>
    <row r="75" spans="1:9" ht="12.75">
      <c r="A75">
        <f>A74+1</f>
        <v>66</v>
      </c>
      <c r="B75" s="119" t="s">
        <v>606</v>
      </c>
      <c r="C75" s="67" t="s">
        <v>603</v>
      </c>
      <c r="D75" s="67" t="s">
        <v>604</v>
      </c>
      <c r="E75" s="67">
        <v>2003</v>
      </c>
      <c r="F75" s="68">
        <f>G75*3.28</f>
        <v>207.62399999999997</v>
      </c>
      <c r="G75" s="69">
        <v>63.3</v>
      </c>
      <c r="H75" s="70" t="s">
        <v>201</v>
      </c>
      <c r="I75" s="30"/>
    </row>
    <row r="76" spans="1:9" ht="12.75">
      <c r="A76">
        <f aca="true" t="shared" si="4" ref="A76:A139">A75+1</f>
        <v>67</v>
      </c>
      <c r="B76" s="1">
        <v>35704</v>
      </c>
      <c r="C76" t="s">
        <v>181</v>
      </c>
      <c r="D76" t="s">
        <v>180</v>
      </c>
      <c r="F76" s="18">
        <f t="shared" si="2"/>
        <v>207.62399999999997</v>
      </c>
      <c r="G76" s="24">
        <v>63.3</v>
      </c>
      <c r="H76" s="2" t="s">
        <v>201</v>
      </c>
      <c r="I76" s="30"/>
    </row>
    <row r="77" spans="1:9" ht="12.75">
      <c r="A77">
        <f t="shared" si="4"/>
        <v>68</v>
      </c>
      <c r="B77" s="1">
        <v>37530</v>
      </c>
      <c r="C77" t="s">
        <v>261</v>
      </c>
      <c r="D77" t="s">
        <v>262</v>
      </c>
      <c r="F77" s="18">
        <f t="shared" si="2"/>
        <v>202.70399999999998</v>
      </c>
      <c r="G77" s="24">
        <v>61.8</v>
      </c>
      <c r="H77" s="2" t="s">
        <v>201</v>
      </c>
      <c r="I77" s="30"/>
    </row>
    <row r="78" spans="1:9" ht="12.75">
      <c r="A78">
        <f t="shared" si="4"/>
        <v>69</v>
      </c>
      <c r="B78" s="1">
        <v>42278</v>
      </c>
      <c r="C78" s="7" t="s">
        <v>109</v>
      </c>
      <c r="D78" s="7" t="s">
        <v>110</v>
      </c>
      <c r="E78" s="7">
        <v>1991</v>
      </c>
      <c r="F78" s="18">
        <f t="shared" si="2"/>
        <v>206.968</v>
      </c>
      <c r="G78" s="23">
        <v>63.1</v>
      </c>
      <c r="H78" s="20" t="s">
        <v>201</v>
      </c>
      <c r="I78" s="30">
        <v>8</v>
      </c>
    </row>
    <row r="79" spans="1:9" ht="12.75">
      <c r="A79">
        <f t="shared" si="4"/>
        <v>70</v>
      </c>
      <c r="B79" s="1">
        <v>41548</v>
      </c>
      <c r="C79" s="8" t="s">
        <v>313</v>
      </c>
      <c r="D79" s="8" t="s">
        <v>314</v>
      </c>
      <c r="E79" s="8">
        <v>1990</v>
      </c>
      <c r="F79" s="18">
        <f t="shared" si="2"/>
        <v>205.328</v>
      </c>
      <c r="G79" s="24">
        <v>62.6</v>
      </c>
      <c r="H79" s="19" t="s">
        <v>315</v>
      </c>
      <c r="I79" s="30">
        <v>1</v>
      </c>
    </row>
    <row r="80" spans="1:9" ht="12.75">
      <c r="A80">
        <f t="shared" si="4"/>
        <v>71</v>
      </c>
      <c r="B80" s="1">
        <v>36069</v>
      </c>
      <c r="C80" t="s">
        <v>125</v>
      </c>
      <c r="D80" t="s">
        <v>188</v>
      </c>
      <c r="F80" s="18">
        <f t="shared" si="2"/>
        <v>200.736</v>
      </c>
      <c r="G80" s="24">
        <v>61.2</v>
      </c>
      <c r="H80" s="2" t="s">
        <v>100</v>
      </c>
      <c r="I80" s="30"/>
    </row>
    <row r="81" spans="1:9" ht="12.75">
      <c r="A81">
        <f t="shared" si="4"/>
        <v>72</v>
      </c>
      <c r="B81" s="1">
        <v>36069</v>
      </c>
      <c r="C81" t="s">
        <v>236</v>
      </c>
      <c r="D81" t="s">
        <v>237</v>
      </c>
      <c r="F81" s="18">
        <f t="shared" si="2"/>
        <v>202.376</v>
      </c>
      <c r="G81" s="24">
        <v>61.7</v>
      </c>
      <c r="H81" s="2" t="s">
        <v>100</v>
      </c>
      <c r="I81" s="30"/>
    </row>
    <row r="82" spans="1:9" ht="12.75">
      <c r="A82">
        <f t="shared" si="4"/>
        <v>73</v>
      </c>
      <c r="B82" s="1">
        <v>37530</v>
      </c>
      <c r="C82" t="s">
        <v>257</v>
      </c>
      <c r="D82" t="s">
        <v>258</v>
      </c>
      <c r="F82" s="18">
        <f t="shared" si="2"/>
        <v>203.35999999999999</v>
      </c>
      <c r="G82" s="24">
        <v>62</v>
      </c>
      <c r="H82" s="20" t="s">
        <v>100</v>
      </c>
      <c r="I82" s="30"/>
    </row>
    <row r="83" spans="1:9" ht="12.75">
      <c r="A83">
        <f t="shared" si="4"/>
        <v>74</v>
      </c>
      <c r="B83" s="1">
        <v>37895</v>
      </c>
      <c r="C83" s="7" t="s">
        <v>202</v>
      </c>
      <c r="D83" s="7" t="s">
        <v>277</v>
      </c>
      <c r="E83" s="7"/>
      <c r="F83" s="18">
        <f t="shared" si="2"/>
        <v>203.688</v>
      </c>
      <c r="G83" s="23">
        <v>62.1</v>
      </c>
      <c r="H83" s="20" t="s">
        <v>100</v>
      </c>
      <c r="I83" s="30"/>
    </row>
    <row r="84" spans="1:9" ht="12.75">
      <c r="A84">
        <f t="shared" si="4"/>
        <v>75</v>
      </c>
      <c r="B84" s="1">
        <v>37895</v>
      </c>
      <c r="C84" s="7" t="s">
        <v>207</v>
      </c>
      <c r="D84" s="7" t="s">
        <v>277</v>
      </c>
      <c r="E84" s="7"/>
      <c r="F84" s="18">
        <f t="shared" si="2"/>
        <v>203.688</v>
      </c>
      <c r="G84" s="23">
        <v>62.1</v>
      </c>
      <c r="H84" s="20" t="s">
        <v>100</v>
      </c>
      <c r="I84" s="30"/>
    </row>
    <row r="85" spans="1:9" ht="12.75">
      <c r="A85">
        <f t="shared" si="4"/>
        <v>76</v>
      </c>
      <c r="B85" s="1">
        <v>36069</v>
      </c>
      <c r="C85" t="s">
        <v>231</v>
      </c>
      <c r="D85" t="s">
        <v>232</v>
      </c>
      <c r="F85" s="18">
        <f aca="true" t="shared" si="5" ref="F85:F108">G85*3.28</f>
        <v>200.736</v>
      </c>
      <c r="G85" s="24">
        <v>61.2</v>
      </c>
      <c r="H85" s="2" t="s">
        <v>100</v>
      </c>
      <c r="I85" s="30"/>
    </row>
    <row r="86" spans="1:9" ht="12.75">
      <c r="A86">
        <f t="shared" si="4"/>
        <v>77</v>
      </c>
      <c r="B86" s="1">
        <v>39356</v>
      </c>
      <c r="C86" s="10" t="s">
        <v>99</v>
      </c>
      <c r="D86" s="10" t="s">
        <v>302</v>
      </c>
      <c r="E86" s="10">
        <v>1989</v>
      </c>
      <c r="F86" s="18">
        <f t="shared" si="5"/>
        <v>204.672</v>
      </c>
      <c r="G86" s="22">
        <v>62.4</v>
      </c>
      <c r="H86" s="19" t="s">
        <v>100</v>
      </c>
      <c r="I86" s="30"/>
    </row>
    <row r="87" spans="1:9" ht="12.75">
      <c r="A87">
        <f t="shared" si="4"/>
        <v>78</v>
      </c>
      <c r="B87" s="1">
        <v>34608</v>
      </c>
      <c r="C87" t="s">
        <v>336</v>
      </c>
      <c r="D87" t="s">
        <v>203</v>
      </c>
      <c r="F87" s="18">
        <f t="shared" si="5"/>
        <v>201.392</v>
      </c>
      <c r="G87" s="24">
        <v>61.4</v>
      </c>
      <c r="H87" s="20" t="s">
        <v>100</v>
      </c>
      <c r="I87" s="32">
        <v>8</v>
      </c>
    </row>
    <row r="88" spans="1:9" ht="12.75">
      <c r="A88">
        <f t="shared" si="4"/>
        <v>79</v>
      </c>
      <c r="B88" s="1">
        <v>36069</v>
      </c>
      <c r="C88" t="s">
        <v>86</v>
      </c>
      <c r="D88" t="s">
        <v>87</v>
      </c>
      <c r="E88">
        <v>1980</v>
      </c>
      <c r="F88" s="18">
        <f t="shared" si="5"/>
        <v>205.328</v>
      </c>
      <c r="G88" s="24">
        <v>62.6</v>
      </c>
      <c r="H88" s="2" t="s">
        <v>79</v>
      </c>
      <c r="I88" s="30"/>
    </row>
    <row r="89" spans="1:9" ht="12.75">
      <c r="A89">
        <f t="shared" si="4"/>
        <v>80</v>
      </c>
      <c r="B89" s="1">
        <v>37530</v>
      </c>
      <c r="C89" t="s">
        <v>265</v>
      </c>
      <c r="D89" t="s">
        <v>87</v>
      </c>
      <c r="F89" s="18">
        <f t="shared" si="5"/>
        <v>202.376</v>
      </c>
      <c r="G89" s="24">
        <v>61.7</v>
      </c>
      <c r="H89" s="2" t="s">
        <v>79</v>
      </c>
      <c r="I89" s="30"/>
    </row>
    <row r="90" spans="1:9" ht="12.75">
      <c r="A90">
        <f t="shared" si="4"/>
        <v>81</v>
      </c>
      <c r="B90" s="1">
        <v>36800</v>
      </c>
      <c r="C90" t="s">
        <v>243</v>
      </c>
      <c r="D90" t="s">
        <v>244</v>
      </c>
      <c r="F90" s="18">
        <f t="shared" si="5"/>
        <v>202.376</v>
      </c>
      <c r="G90" s="24">
        <v>61.7</v>
      </c>
      <c r="H90" s="2" t="s">
        <v>79</v>
      </c>
      <c r="I90" s="30"/>
    </row>
    <row r="91" spans="1:9" ht="12.75">
      <c r="A91">
        <f t="shared" si="4"/>
        <v>82</v>
      </c>
      <c r="B91" s="1">
        <v>38626</v>
      </c>
      <c r="C91" s="7" t="s">
        <v>140</v>
      </c>
      <c r="D91" s="7" t="s">
        <v>76</v>
      </c>
      <c r="E91" s="7">
        <v>1988</v>
      </c>
      <c r="F91" s="18">
        <f t="shared" si="5"/>
        <v>203.688</v>
      </c>
      <c r="G91" s="23">
        <v>62.1</v>
      </c>
      <c r="H91" s="20" t="s">
        <v>79</v>
      </c>
      <c r="I91" s="30"/>
    </row>
    <row r="92" spans="1:9" ht="12.75">
      <c r="A92">
        <f t="shared" si="4"/>
        <v>83</v>
      </c>
      <c r="B92" s="1">
        <v>41548</v>
      </c>
      <c r="C92" s="8" t="s">
        <v>318</v>
      </c>
      <c r="D92" s="8" t="s">
        <v>76</v>
      </c>
      <c r="E92" s="8">
        <v>1989</v>
      </c>
      <c r="F92" s="18">
        <f t="shared" si="5"/>
        <v>202.376</v>
      </c>
      <c r="G92" s="25">
        <v>61.7</v>
      </c>
      <c r="H92" s="19" t="s">
        <v>79</v>
      </c>
      <c r="I92" s="30"/>
    </row>
    <row r="93" spans="1:9" ht="12.75">
      <c r="A93">
        <f t="shared" si="4"/>
        <v>84</v>
      </c>
      <c r="B93" s="1">
        <v>41548</v>
      </c>
      <c r="C93" s="8" t="s">
        <v>75</v>
      </c>
      <c r="D93" s="8" t="s">
        <v>76</v>
      </c>
      <c r="E93" s="8">
        <v>1996</v>
      </c>
      <c r="F93" s="18">
        <f t="shared" si="5"/>
        <v>200.07999999999998</v>
      </c>
      <c r="G93" s="25">
        <v>61</v>
      </c>
      <c r="H93" s="19" t="s">
        <v>79</v>
      </c>
      <c r="I93" s="30"/>
    </row>
    <row r="94" spans="1:8" ht="12.75">
      <c r="A94">
        <f t="shared" si="4"/>
        <v>85</v>
      </c>
      <c r="B94" s="1">
        <v>31686</v>
      </c>
      <c r="C94" s="10" t="s">
        <v>3</v>
      </c>
      <c r="D94" s="10" t="s">
        <v>4</v>
      </c>
      <c r="E94" s="10"/>
      <c r="F94" s="50">
        <f t="shared" si="5"/>
        <v>203.03199999999998</v>
      </c>
      <c r="G94" s="26">
        <v>61.9</v>
      </c>
      <c r="H94" s="21" t="s">
        <v>79</v>
      </c>
    </row>
    <row r="95" spans="1:8" ht="12.75">
      <c r="A95">
        <f t="shared" si="4"/>
        <v>86</v>
      </c>
      <c r="B95" s="40" t="s">
        <v>407</v>
      </c>
      <c r="C95" s="10" t="s">
        <v>408</v>
      </c>
      <c r="D95" s="10" t="s">
        <v>4</v>
      </c>
      <c r="E95" s="10">
        <v>1999</v>
      </c>
      <c r="F95" s="50">
        <f t="shared" si="5"/>
        <v>208.28</v>
      </c>
      <c r="G95" s="26">
        <v>63.5</v>
      </c>
      <c r="H95" s="21" t="s">
        <v>79</v>
      </c>
    </row>
    <row r="96" spans="1:9" ht="12.75">
      <c r="A96">
        <f t="shared" si="4"/>
        <v>87</v>
      </c>
      <c r="B96" s="11">
        <v>41548</v>
      </c>
      <c r="C96" s="8" t="s">
        <v>311</v>
      </c>
      <c r="D96" s="8" t="s">
        <v>312</v>
      </c>
      <c r="E96" s="8">
        <v>1991</v>
      </c>
      <c r="F96" s="76">
        <f t="shared" si="5"/>
        <v>202.70399999999998</v>
      </c>
      <c r="G96" s="25">
        <v>61.8</v>
      </c>
      <c r="H96" s="19" t="s">
        <v>79</v>
      </c>
      <c r="I96" s="30"/>
    </row>
    <row r="97" spans="1:9" ht="12.75">
      <c r="A97">
        <f t="shared" si="4"/>
        <v>88</v>
      </c>
      <c r="B97" s="172" t="s">
        <v>497</v>
      </c>
      <c r="C97" s="168" t="s">
        <v>495</v>
      </c>
      <c r="D97" s="168" t="s">
        <v>496</v>
      </c>
      <c r="E97" s="168">
        <v>1995</v>
      </c>
      <c r="F97" s="170">
        <f>G97*3.28</f>
        <v>203.688</v>
      </c>
      <c r="G97" s="171">
        <v>62.1</v>
      </c>
      <c r="H97" s="169" t="s">
        <v>79</v>
      </c>
      <c r="I97" s="30"/>
    </row>
    <row r="98" spans="1:9" ht="12.75">
      <c r="A98">
        <f t="shared" si="4"/>
        <v>89</v>
      </c>
      <c r="B98" s="40" t="s">
        <v>407</v>
      </c>
      <c r="C98" s="10" t="s">
        <v>409</v>
      </c>
      <c r="D98" s="10" t="s">
        <v>410</v>
      </c>
      <c r="E98" s="10">
        <v>1999</v>
      </c>
      <c r="F98" s="50">
        <f t="shared" si="5"/>
        <v>205.98399999999998</v>
      </c>
      <c r="G98" s="26">
        <v>62.8</v>
      </c>
      <c r="H98" s="21" t="s">
        <v>79</v>
      </c>
      <c r="I98" s="30"/>
    </row>
    <row r="99" spans="1:9" ht="12.75">
      <c r="A99">
        <f t="shared" si="4"/>
        <v>90</v>
      </c>
      <c r="B99" s="11">
        <v>35339</v>
      </c>
      <c r="C99" s="8" t="s">
        <v>215</v>
      </c>
      <c r="D99" s="8" t="s">
        <v>216</v>
      </c>
      <c r="E99" s="8"/>
      <c r="F99" s="76">
        <f t="shared" si="5"/>
        <v>199.916</v>
      </c>
      <c r="G99" s="25">
        <v>60.95</v>
      </c>
      <c r="H99" s="19" t="s">
        <v>79</v>
      </c>
      <c r="I99" s="30"/>
    </row>
    <row r="100" spans="1:18" ht="12.75">
      <c r="A100">
        <f t="shared" si="4"/>
        <v>91</v>
      </c>
      <c r="B100" s="11">
        <v>35339</v>
      </c>
      <c r="C100" s="8" t="s">
        <v>209</v>
      </c>
      <c r="D100" s="8" t="s">
        <v>131</v>
      </c>
      <c r="E100" s="10">
        <v>1976</v>
      </c>
      <c r="F100" s="76">
        <f t="shared" si="5"/>
        <v>202.70399999999998</v>
      </c>
      <c r="G100" s="25">
        <v>61.8</v>
      </c>
      <c r="H100" s="19" t="s">
        <v>79</v>
      </c>
      <c r="I100" s="30"/>
      <c r="L100" s="49"/>
      <c r="M100" s="10"/>
      <c r="N100" s="10"/>
      <c r="O100" s="10"/>
      <c r="P100" s="50"/>
      <c r="Q100" s="26"/>
      <c r="R100" s="21"/>
    </row>
    <row r="101" spans="1:9" ht="12.75">
      <c r="A101">
        <f t="shared" si="4"/>
        <v>92</v>
      </c>
      <c r="B101" s="11">
        <v>37530</v>
      </c>
      <c r="C101" s="8" t="s">
        <v>256</v>
      </c>
      <c r="D101" s="8" t="s">
        <v>172</v>
      </c>
      <c r="E101" s="10">
        <v>1982</v>
      </c>
      <c r="F101" s="76">
        <f t="shared" si="5"/>
        <v>206.148</v>
      </c>
      <c r="G101" s="25">
        <v>62.85</v>
      </c>
      <c r="H101" s="19" t="s">
        <v>79</v>
      </c>
      <c r="I101" s="30"/>
    </row>
    <row r="102" spans="1:9" ht="12.75">
      <c r="A102">
        <f t="shared" si="4"/>
        <v>93</v>
      </c>
      <c r="B102" s="11">
        <v>36800</v>
      </c>
      <c r="C102" s="8" t="s">
        <v>241</v>
      </c>
      <c r="D102" s="8" t="s">
        <v>242</v>
      </c>
      <c r="E102" s="8">
        <v>1979</v>
      </c>
      <c r="F102" s="76">
        <f t="shared" si="5"/>
        <v>206.31199999999998</v>
      </c>
      <c r="G102" s="25">
        <v>62.9</v>
      </c>
      <c r="H102" s="19" t="s">
        <v>79</v>
      </c>
      <c r="I102" s="30"/>
    </row>
    <row r="103" spans="1:9" ht="12.75">
      <c r="A103">
        <f t="shared" si="4"/>
        <v>94</v>
      </c>
      <c r="B103" s="40" t="s">
        <v>407</v>
      </c>
      <c r="C103" s="10" t="s">
        <v>411</v>
      </c>
      <c r="D103" s="10" t="s">
        <v>412</v>
      </c>
      <c r="E103" s="10">
        <v>1997</v>
      </c>
      <c r="F103" s="50">
        <f t="shared" si="5"/>
        <v>201.06399999999996</v>
      </c>
      <c r="G103" s="26">
        <v>61.3</v>
      </c>
      <c r="H103" s="21" t="s">
        <v>79</v>
      </c>
      <c r="I103" s="30"/>
    </row>
    <row r="104" spans="1:9" ht="12.75">
      <c r="A104">
        <f t="shared" si="4"/>
        <v>95</v>
      </c>
      <c r="B104" s="11">
        <v>41548</v>
      </c>
      <c r="C104" s="8" t="s">
        <v>283</v>
      </c>
      <c r="D104" s="8" t="s">
        <v>319</v>
      </c>
      <c r="E104" s="8">
        <v>1993</v>
      </c>
      <c r="F104" s="76">
        <f t="shared" si="5"/>
        <v>203.35999999999999</v>
      </c>
      <c r="G104" s="25">
        <v>62</v>
      </c>
      <c r="H104" s="21" t="s">
        <v>79</v>
      </c>
      <c r="I104" s="32">
        <v>17</v>
      </c>
    </row>
    <row r="105" spans="1:9" ht="12.75">
      <c r="A105">
        <f t="shared" si="4"/>
        <v>96</v>
      </c>
      <c r="B105" s="1">
        <v>37895</v>
      </c>
      <c r="C105" s="7" t="s">
        <v>241</v>
      </c>
      <c r="D105" s="7" t="s">
        <v>278</v>
      </c>
      <c r="E105" s="7"/>
      <c r="F105" s="18">
        <f t="shared" si="5"/>
        <v>206.31199999999998</v>
      </c>
      <c r="G105" s="24">
        <v>62.9</v>
      </c>
      <c r="H105" s="2" t="s">
        <v>106</v>
      </c>
      <c r="I105" s="32"/>
    </row>
    <row r="106" spans="1:9" ht="12.75">
      <c r="A106">
        <f t="shared" si="4"/>
        <v>97</v>
      </c>
      <c r="B106" s="1">
        <v>36800</v>
      </c>
      <c r="C106" s="7" t="s">
        <v>383</v>
      </c>
      <c r="D106" s="7" t="s">
        <v>384</v>
      </c>
      <c r="E106" s="7"/>
      <c r="F106" s="18">
        <f t="shared" si="5"/>
        <v>201.392</v>
      </c>
      <c r="G106" s="24">
        <v>61.4</v>
      </c>
      <c r="H106" s="2" t="s">
        <v>106</v>
      </c>
      <c r="I106" s="32"/>
    </row>
    <row r="107" spans="1:9" ht="12.75">
      <c r="A107">
        <f t="shared" si="4"/>
        <v>98</v>
      </c>
      <c r="B107" s="1">
        <v>37165</v>
      </c>
      <c r="C107" s="7" t="s">
        <v>171</v>
      </c>
      <c r="D107" s="7" t="s">
        <v>255</v>
      </c>
      <c r="E107" s="7"/>
      <c r="F107" s="18">
        <f t="shared" si="5"/>
        <v>200.07999999999998</v>
      </c>
      <c r="G107" s="23">
        <v>61</v>
      </c>
      <c r="H107" s="20" t="s">
        <v>106</v>
      </c>
      <c r="I107" s="32"/>
    </row>
    <row r="108" spans="1:9" ht="12.75">
      <c r="A108">
        <f t="shared" si="4"/>
        <v>99</v>
      </c>
      <c r="B108" s="1">
        <v>37895</v>
      </c>
      <c r="C108" s="7" t="s">
        <v>289</v>
      </c>
      <c r="D108" s="7" t="s">
        <v>290</v>
      </c>
      <c r="E108" s="7"/>
      <c r="F108" s="18">
        <f t="shared" si="5"/>
        <v>203.35999999999999</v>
      </c>
      <c r="G108" s="23">
        <v>62</v>
      </c>
      <c r="H108" s="20" t="s">
        <v>106</v>
      </c>
      <c r="I108" s="32"/>
    </row>
    <row r="109" spans="1:9" ht="12.75">
      <c r="A109">
        <f t="shared" si="4"/>
        <v>100</v>
      </c>
      <c r="B109" s="40" t="s">
        <v>454</v>
      </c>
      <c r="C109" s="10" t="s">
        <v>453</v>
      </c>
      <c r="D109" s="10" t="s">
        <v>105</v>
      </c>
      <c r="E109" s="10"/>
      <c r="F109" s="50">
        <v>201</v>
      </c>
      <c r="G109" s="26">
        <v>61.4</v>
      </c>
      <c r="H109" s="21" t="s">
        <v>106</v>
      </c>
      <c r="I109" s="32"/>
    </row>
    <row r="110" spans="1:9" ht="12.75">
      <c r="A110">
        <f t="shared" si="4"/>
        <v>101</v>
      </c>
      <c r="B110" s="1">
        <v>42278</v>
      </c>
      <c r="C110" s="8" t="s">
        <v>104</v>
      </c>
      <c r="D110" s="8" t="s">
        <v>105</v>
      </c>
      <c r="E110" s="8">
        <v>1990</v>
      </c>
      <c r="F110" s="18">
        <f>G110*3.28</f>
        <v>203.03199999999998</v>
      </c>
      <c r="G110" s="25">
        <v>61.9</v>
      </c>
      <c r="H110" s="2" t="s">
        <v>106</v>
      </c>
      <c r="I110" s="32"/>
    </row>
    <row r="111" spans="1:9" ht="12.75">
      <c r="A111">
        <f t="shared" si="4"/>
        <v>102</v>
      </c>
      <c r="B111" s="1">
        <v>39722</v>
      </c>
      <c r="C111" s="8" t="s">
        <v>303</v>
      </c>
      <c r="D111" s="8" t="s">
        <v>304</v>
      </c>
      <c r="E111" s="8">
        <f>2018-32</f>
        <v>1986</v>
      </c>
      <c r="F111" s="18">
        <f>G111*3.28</f>
        <v>203.688</v>
      </c>
      <c r="G111" s="22">
        <v>62.1</v>
      </c>
      <c r="H111" s="19" t="s">
        <v>106</v>
      </c>
      <c r="I111" s="32"/>
    </row>
    <row r="112" spans="1:9" ht="12.75">
      <c r="A112">
        <f t="shared" si="4"/>
        <v>103</v>
      </c>
      <c r="B112" s="78">
        <v>43667</v>
      </c>
      <c r="C112" s="10" t="s">
        <v>435</v>
      </c>
      <c r="D112" s="10" t="s">
        <v>436</v>
      </c>
      <c r="E112" s="10">
        <v>2000</v>
      </c>
      <c r="F112" s="50">
        <v>206</v>
      </c>
      <c r="G112" s="26">
        <v>62.8</v>
      </c>
      <c r="H112" s="21" t="s">
        <v>106</v>
      </c>
      <c r="I112" s="32"/>
    </row>
    <row r="113" spans="1:11" ht="12.75">
      <c r="A113">
        <f t="shared" si="4"/>
        <v>104</v>
      </c>
      <c r="B113" s="172" t="s">
        <v>521</v>
      </c>
      <c r="C113" s="168" t="s">
        <v>520</v>
      </c>
      <c r="D113" s="168" t="s">
        <v>436</v>
      </c>
      <c r="E113" s="168">
        <v>2003</v>
      </c>
      <c r="F113" s="170">
        <f>G113*3.28</f>
        <v>211.232</v>
      </c>
      <c r="G113" s="171">
        <v>64.4</v>
      </c>
      <c r="H113" s="169" t="s">
        <v>106</v>
      </c>
      <c r="I113" s="136"/>
      <c r="J113" s="7"/>
      <c r="K113" s="7"/>
    </row>
    <row r="114" spans="1:9" ht="12.75">
      <c r="A114">
        <f t="shared" si="4"/>
        <v>105</v>
      </c>
      <c r="B114" s="1">
        <v>35704</v>
      </c>
      <c r="C114" t="s">
        <v>220</v>
      </c>
      <c r="D114" t="s">
        <v>221</v>
      </c>
      <c r="F114" s="18">
        <f aca="true" t="shared" si="6" ref="F114:F135">G114*3.28</f>
        <v>205.328</v>
      </c>
      <c r="G114" s="24">
        <v>62.6</v>
      </c>
      <c r="H114" s="2" t="s">
        <v>106</v>
      </c>
      <c r="I114" s="32"/>
    </row>
    <row r="115" spans="1:9" ht="12.75">
      <c r="A115">
        <f t="shared" si="4"/>
        <v>106</v>
      </c>
      <c r="B115" s="1">
        <v>35339</v>
      </c>
      <c r="C115" t="s">
        <v>212</v>
      </c>
      <c r="D115" t="s">
        <v>213</v>
      </c>
      <c r="F115" s="18">
        <f t="shared" si="6"/>
        <v>201.392</v>
      </c>
      <c r="G115" s="24">
        <v>61.4</v>
      </c>
      <c r="H115" s="2" t="s">
        <v>106</v>
      </c>
      <c r="I115" s="32"/>
    </row>
    <row r="116" spans="1:9" ht="12.75">
      <c r="A116">
        <f t="shared" si="4"/>
        <v>107</v>
      </c>
      <c r="B116" s="1">
        <v>38261</v>
      </c>
      <c r="C116" s="7" t="s">
        <v>292</v>
      </c>
      <c r="D116" s="7" t="s">
        <v>176</v>
      </c>
      <c r="E116" s="7"/>
      <c r="F116" s="18">
        <f t="shared" si="6"/>
        <v>199.75199999999998</v>
      </c>
      <c r="G116" s="23">
        <v>60.9</v>
      </c>
      <c r="H116" s="20" t="s">
        <v>106</v>
      </c>
      <c r="I116" s="32"/>
    </row>
    <row r="117" spans="1:9" ht="12.75">
      <c r="A117">
        <f t="shared" si="4"/>
        <v>108</v>
      </c>
      <c r="B117" s="1">
        <v>36069</v>
      </c>
      <c r="C117" t="s">
        <v>230</v>
      </c>
      <c r="D117" t="s">
        <v>115</v>
      </c>
      <c r="F117" s="18">
        <f t="shared" si="6"/>
        <v>201.06399999999996</v>
      </c>
      <c r="G117" s="24">
        <v>61.3</v>
      </c>
      <c r="H117" s="2" t="s">
        <v>106</v>
      </c>
      <c r="I117" s="32"/>
    </row>
    <row r="118" spans="1:9" ht="12.75">
      <c r="A118">
        <f t="shared" si="4"/>
        <v>109</v>
      </c>
      <c r="B118" s="1">
        <v>37165</v>
      </c>
      <c r="C118" t="s">
        <v>250</v>
      </c>
      <c r="D118" t="s">
        <v>251</v>
      </c>
      <c r="F118" s="18">
        <f t="shared" si="6"/>
        <v>205</v>
      </c>
      <c r="G118" s="24">
        <v>62.5</v>
      </c>
      <c r="H118" s="2" t="s">
        <v>106</v>
      </c>
      <c r="I118" s="32"/>
    </row>
    <row r="119" spans="1:9" ht="12.75">
      <c r="A119">
        <f t="shared" si="4"/>
        <v>110</v>
      </c>
      <c r="B119" s="1">
        <v>37895</v>
      </c>
      <c r="C119" t="s">
        <v>275</v>
      </c>
      <c r="D119" t="s">
        <v>276</v>
      </c>
      <c r="F119" s="18">
        <f t="shared" si="6"/>
        <v>205.656</v>
      </c>
      <c r="G119" s="24">
        <v>62.7</v>
      </c>
      <c r="H119" s="2" t="s">
        <v>106</v>
      </c>
      <c r="I119" s="32"/>
    </row>
    <row r="120" spans="1:9" ht="12.75">
      <c r="A120">
        <f t="shared" si="4"/>
        <v>111</v>
      </c>
      <c r="B120" s="1">
        <v>35339</v>
      </c>
      <c r="C120" t="s">
        <v>210</v>
      </c>
      <c r="D120" t="s">
        <v>211</v>
      </c>
      <c r="F120" s="18">
        <f t="shared" si="6"/>
        <v>202.048</v>
      </c>
      <c r="G120" s="24">
        <v>61.6</v>
      </c>
      <c r="H120" s="20" t="s">
        <v>106</v>
      </c>
      <c r="I120" s="32">
        <v>16</v>
      </c>
    </row>
    <row r="121" spans="1:9" ht="12.75">
      <c r="A121">
        <f t="shared" si="4"/>
        <v>112</v>
      </c>
      <c r="B121" s="1">
        <v>40087</v>
      </c>
      <c r="C121" s="8" t="s">
        <v>305</v>
      </c>
      <c r="D121" s="8" t="s">
        <v>306</v>
      </c>
      <c r="E121" s="8"/>
      <c r="F121" s="18">
        <f t="shared" si="6"/>
        <v>204.672</v>
      </c>
      <c r="G121" s="25">
        <v>62.4</v>
      </c>
      <c r="H121" s="19" t="s">
        <v>163</v>
      </c>
      <c r="I121" s="32"/>
    </row>
    <row r="122" spans="1:9" ht="12.75">
      <c r="A122">
        <f t="shared" si="4"/>
        <v>113</v>
      </c>
      <c r="B122" s="1">
        <v>39722</v>
      </c>
      <c r="C122" s="8" t="s">
        <v>307</v>
      </c>
      <c r="D122" s="8" t="s">
        <v>306</v>
      </c>
      <c r="E122" s="8"/>
      <c r="F122" s="18">
        <f t="shared" si="6"/>
        <v>211.232</v>
      </c>
      <c r="G122" s="24">
        <v>64.4</v>
      </c>
      <c r="H122" s="19" t="s">
        <v>163</v>
      </c>
      <c r="I122" s="30">
        <v>2</v>
      </c>
    </row>
    <row r="123" spans="1:9" ht="12.75">
      <c r="A123">
        <f t="shared" si="4"/>
        <v>114</v>
      </c>
      <c r="B123" s="1">
        <v>37530</v>
      </c>
      <c r="C123" t="s">
        <v>263</v>
      </c>
      <c r="D123" t="s">
        <v>264</v>
      </c>
      <c r="F123" s="18">
        <f t="shared" si="6"/>
        <v>201.72</v>
      </c>
      <c r="G123" s="24">
        <v>61.5</v>
      </c>
      <c r="H123" s="2" t="s">
        <v>228</v>
      </c>
      <c r="I123" s="30"/>
    </row>
    <row r="124" spans="1:9" ht="12.75">
      <c r="A124">
        <f t="shared" si="4"/>
        <v>115</v>
      </c>
      <c r="B124" s="1">
        <v>36069</v>
      </c>
      <c r="C124" t="s">
        <v>226</v>
      </c>
      <c r="D124" t="s">
        <v>227</v>
      </c>
      <c r="F124" s="18">
        <f t="shared" si="6"/>
        <v>206.968</v>
      </c>
      <c r="G124" s="24">
        <v>63.1</v>
      </c>
      <c r="H124" s="2" t="s">
        <v>228</v>
      </c>
      <c r="I124" s="30"/>
    </row>
    <row r="125" spans="1:9" ht="12.75">
      <c r="A125">
        <f t="shared" si="4"/>
        <v>116</v>
      </c>
      <c r="B125" s="1">
        <v>36069</v>
      </c>
      <c r="C125" t="s">
        <v>233</v>
      </c>
      <c r="D125" t="s">
        <v>227</v>
      </c>
      <c r="F125" s="18">
        <f t="shared" si="6"/>
        <v>200.07999999999998</v>
      </c>
      <c r="G125" s="24">
        <v>61</v>
      </c>
      <c r="H125" s="2" t="s">
        <v>228</v>
      </c>
      <c r="I125" s="30">
        <v>3</v>
      </c>
    </row>
    <row r="126" spans="1:9" ht="12.75">
      <c r="A126">
        <f t="shared" si="4"/>
        <v>117</v>
      </c>
      <c r="B126" s="1">
        <v>40452</v>
      </c>
      <c r="C126" s="8" t="s">
        <v>115</v>
      </c>
      <c r="D126" s="8" t="s">
        <v>116</v>
      </c>
      <c r="E126" s="8">
        <v>1992</v>
      </c>
      <c r="F126" s="18">
        <f t="shared" si="6"/>
        <v>202.376</v>
      </c>
      <c r="G126" s="25">
        <v>61.7</v>
      </c>
      <c r="H126" s="19" t="s">
        <v>103</v>
      </c>
      <c r="I126" s="30"/>
    </row>
    <row r="127" spans="1:9" ht="12.75">
      <c r="A127">
        <f t="shared" si="4"/>
        <v>118</v>
      </c>
      <c r="B127" s="1">
        <v>39722</v>
      </c>
      <c r="C127" s="10" t="s">
        <v>101</v>
      </c>
      <c r="D127" s="10" t="s">
        <v>102</v>
      </c>
      <c r="E127" s="10">
        <v>1987</v>
      </c>
      <c r="F127" s="18">
        <f t="shared" si="6"/>
        <v>208.936</v>
      </c>
      <c r="G127" s="22">
        <v>63.7</v>
      </c>
      <c r="H127" s="19" t="s">
        <v>103</v>
      </c>
      <c r="I127" s="30">
        <v>2</v>
      </c>
    </row>
    <row r="128" spans="1:9" ht="12.75">
      <c r="A128">
        <f t="shared" si="4"/>
        <v>119</v>
      </c>
      <c r="B128" s="1">
        <v>36069</v>
      </c>
      <c r="C128" t="s">
        <v>239</v>
      </c>
      <c r="D128" t="s">
        <v>157</v>
      </c>
      <c r="F128" s="18">
        <f t="shared" si="6"/>
        <v>200.408</v>
      </c>
      <c r="G128" s="24">
        <v>61.1</v>
      </c>
      <c r="H128" s="2" t="s">
        <v>158</v>
      </c>
      <c r="I128" s="30"/>
    </row>
    <row r="129" spans="1:9" ht="12.75">
      <c r="A129">
        <f t="shared" si="4"/>
        <v>120</v>
      </c>
      <c r="B129" s="1">
        <v>40817</v>
      </c>
      <c r="C129" s="8" t="s">
        <v>156</v>
      </c>
      <c r="D129" s="8" t="s">
        <v>157</v>
      </c>
      <c r="E129" s="8">
        <v>1979</v>
      </c>
      <c r="F129" s="18">
        <f t="shared" si="6"/>
        <v>203.688</v>
      </c>
      <c r="G129" s="25">
        <v>62.1</v>
      </c>
      <c r="H129" s="19" t="s">
        <v>158</v>
      </c>
      <c r="I129" s="30">
        <v>2</v>
      </c>
    </row>
    <row r="130" spans="1:9" ht="12.75">
      <c r="A130">
        <f t="shared" si="4"/>
        <v>121</v>
      </c>
      <c r="B130" s="1">
        <v>38626</v>
      </c>
      <c r="C130" s="7" t="s">
        <v>81</v>
      </c>
      <c r="D130" s="7" t="s">
        <v>82</v>
      </c>
      <c r="E130" s="7">
        <v>1986</v>
      </c>
      <c r="F130" s="18">
        <f t="shared" si="6"/>
        <v>199.75199999999998</v>
      </c>
      <c r="G130" s="23">
        <v>60.9</v>
      </c>
      <c r="H130" s="20" t="s">
        <v>296</v>
      </c>
      <c r="I130" s="30"/>
    </row>
    <row r="131" spans="1:9" ht="12.75">
      <c r="A131">
        <f t="shared" si="4"/>
        <v>122</v>
      </c>
      <c r="B131" s="1">
        <v>39356</v>
      </c>
      <c r="C131" s="10" t="s">
        <v>95</v>
      </c>
      <c r="D131" s="10" t="s">
        <v>82</v>
      </c>
      <c r="E131" s="10">
        <v>1981</v>
      </c>
      <c r="F131" s="18">
        <f t="shared" si="6"/>
        <v>207.95199999999997</v>
      </c>
      <c r="G131" s="22">
        <v>63.4</v>
      </c>
      <c r="H131" s="21" t="s">
        <v>296</v>
      </c>
      <c r="I131" s="30"/>
    </row>
    <row r="132" spans="1:9" ht="12.75">
      <c r="A132">
        <f t="shared" si="4"/>
        <v>123</v>
      </c>
      <c r="B132" s="1">
        <v>42278</v>
      </c>
      <c r="C132" t="s">
        <v>93</v>
      </c>
      <c r="D132" t="s">
        <v>94</v>
      </c>
      <c r="E132">
        <v>1991</v>
      </c>
      <c r="F132" s="18">
        <f t="shared" si="6"/>
        <v>205.328</v>
      </c>
      <c r="G132" s="24">
        <v>62.6</v>
      </c>
      <c r="H132" s="2" t="s">
        <v>296</v>
      </c>
      <c r="I132" s="30">
        <v>3</v>
      </c>
    </row>
    <row r="133" spans="1:9" ht="12.75">
      <c r="A133">
        <f t="shared" si="4"/>
        <v>124</v>
      </c>
      <c r="B133" s="1">
        <v>36800</v>
      </c>
      <c r="C133" s="7" t="s">
        <v>240</v>
      </c>
      <c r="D133" s="7" t="s">
        <v>335</v>
      </c>
      <c r="E133" s="7"/>
      <c r="F133" s="18">
        <f t="shared" si="6"/>
        <v>201.06399999999996</v>
      </c>
      <c r="G133" s="23">
        <v>61.3</v>
      </c>
      <c r="H133" s="20" t="s">
        <v>122</v>
      </c>
      <c r="I133" s="30"/>
    </row>
    <row r="134" spans="1:9" ht="12.75">
      <c r="A134">
        <f t="shared" si="4"/>
        <v>125</v>
      </c>
      <c r="B134" s="1">
        <v>41548</v>
      </c>
      <c r="C134" s="8" t="s">
        <v>316</v>
      </c>
      <c r="D134" s="8" t="s">
        <v>317</v>
      </c>
      <c r="E134" s="8">
        <v>1995</v>
      </c>
      <c r="F134" s="18">
        <f t="shared" si="6"/>
        <v>205</v>
      </c>
      <c r="G134" s="25">
        <v>62.5</v>
      </c>
      <c r="H134" s="19" t="s">
        <v>122</v>
      </c>
      <c r="I134" s="30"/>
    </row>
    <row r="135" spans="1:9" ht="12.75">
      <c r="A135">
        <f t="shared" si="4"/>
        <v>126</v>
      </c>
      <c r="B135" s="1">
        <v>33878</v>
      </c>
      <c r="C135" t="s">
        <v>195</v>
      </c>
      <c r="D135" t="s">
        <v>196</v>
      </c>
      <c r="E135" s="7"/>
      <c r="F135" s="18">
        <f t="shared" si="6"/>
        <v>201.392</v>
      </c>
      <c r="G135" s="24">
        <v>61.4</v>
      </c>
      <c r="H135" s="2" t="s">
        <v>122</v>
      </c>
      <c r="I135" s="30"/>
    </row>
    <row r="136" spans="1:9" ht="12.75">
      <c r="A136">
        <f t="shared" si="4"/>
        <v>127</v>
      </c>
      <c r="B136" s="1">
        <v>37165</v>
      </c>
      <c r="C136" t="s">
        <v>59</v>
      </c>
      <c r="D136" t="s">
        <v>60</v>
      </c>
      <c r="E136">
        <v>1984</v>
      </c>
      <c r="F136" s="18">
        <v>211</v>
      </c>
      <c r="G136" s="24">
        <f>F136/3.28</f>
        <v>64.32926829268293</v>
      </c>
      <c r="H136" s="2" t="s">
        <v>122</v>
      </c>
      <c r="I136" s="30"/>
    </row>
    <row r="137" spans="1:9" ht="12.75">
      <c r="A137">
        <f t="shared" si="4"/>
        <v>128</v>
      </c>
      <c r="B137" s="11">
        <v>43238</v>
      </c>
      <c r="C137" s="8" t="s">
        <v>65</v>
      </c>
      <c r="D137" s="8" t="s">
        <v>32</v>
      </c>
      <c r="E137" s="8">
        <v>1996</v>
      </c>
      <c r="F137" s="76">
        <f aca="true" t="shared" si="7" ref="F137:F157">G137*3.28</f>
        <v>203.688</v>
      </c>
      <c r="G137" s="25">
        <v>62.1</v>
      </c>
      <c r="H137" s="19" t="s">
        <v>122</v>
      </c>
      <c r="I137" s="30"/>
    </row>
    <row r="138" spans="1:9" ht="12.75">
      <c r="A138">
        <f t="shared" si="4"/>
        <v>129</v>
      </c>
      <c r="B138" s="11">
        <v>33878</v>
      </c>
      <c r="C138" s="8" t="s">
        <v>31</v>
      </c>
      <c r="D138" s="8" t="s">
        <v>194</v>
      </c>
      <c r="E138" s="10"/>
      <c r="F138" s="76">
        <f t="shared" si="7"/>
        <v>202.048</v>
      </c>
      <c r="G138" s="25">
        <v>61.6</v>
      </c>
      <c r="H138" s="19" t="s">
        <v>122</v>
      </c>
      <c r="I138" s="30"/>
    </row>
    <row r="139" spans="1:18" ht="12.75">
      <c r="A139">
        <f t="shared" si="4"/>
        <v>130</v>
      </c>
      <c r="B139" s="1">
        <v>38626</v>
      </c>
      <c r="C139" s="7" t="s">
        <v>146</v>
      </c>
      <c r="D139" s="7" t="s">
        <v>147</v>
      </c>
      <c r="E139" s="7">
        <v>1984</v>
      </c>
      <c r="F139" s="18">
        <f t="shared" si="7"/>
        <v>203.35999999999999</v>
      </c>
      <c r="G139" s="23">
        <v>62</v>
      </c>
      <c r="H139" s="20" t="s">
        <v>122</v>
      </c>
      <c r="I139" s="30"/>
      <c r="L139" s="40"/>
      <c r="M139" s="7"/>
      <c r="N139" s="7"/>
      <c r="O139" s="7"/>
      <c r="P139" s="39"/>
      <c r="Q139" s="23"/>
      <c r="R139" s="20"/>
    </row>
    <row r="140" spans="1:9" ht="12.75">
      <c r="A140">
        <f aca="true" t="shared" si="8" ref="A140:A181">A139+1</f>
        <v>131</v>
      </c>
      <c r="B140" s="1">
        <v>39722</v>
      </c>
      <c r="C140" s="8" t="s">
        <v>62</v>
      </c>
      <c r="D140" s="8" t="s">
        <v>63</v>
      </c>
      <c r="E140" s="8">
        <v>1988</v>
      </c>
      <c r="F140" s="18">
        <f t="shared" si="7"/>
        <v>208.28</v>
      </c>
      <c r="G140" s="22">
        <v>63.5</v>
      </c>
      <c r="H140" s="19" t="s">
        <v>122</v>
      </c>
      <c r="I140" s="30"/>
    </row>
    <row r="141" spans="1:9" ht="12.75">
      <c r="A141">
        <f t="shared" si="8"/>
        <v>132</v>
      </c>
      <c r="B141" s="1">
        <v>40817</v>
      </c>
      <c r="C141" s="8" t="s">
        <v>120</v>
      </c>
      <c r="D141" s="8" t="s">
        <v>121</v>
      </c>
      <c r="E141" s="8">
        <v>1990</v>
      </c>
      <c r="F141" s="18">
        <f t="shared" si="7"/>
        <v>199.75199999999998</v>
      </c>
      <c r="G141" s="24">
        <v>60.9</v>
      </c>
      <c r="H141" s="19" t="s">
        <v>122</v>
      </c>
      <c r="I141" s="30"/>
    </row>
    <row r="142" spans="1:9" ht="12.75">
      <c r="A142">
        <f t="shared" si="8"/>
        <v>133</v>
      </c>
      <c r="B142" s="40" t="s">
        <v>422</v>
      </c>
      <c r="C142" s="10" t="s">
        <v>420</v>
      </c>
      <c r="D142" s="10" t="s">
        <v>421</v>
      </c>
      <c r="E142" s="10">
        <v>1999</v>
      </c>
      <c r="F142" s="50">
        <f t="shared" si="7"/>
        <v>201.72</v>
      </c>
      <c r="G142" s="26">
        <v>61.5</v>
      </c>
      <c r="H142" s="21" t="s">
        <v>122</v>
      </c>
      <c r="I142" s="30"/>
    </row>
    <row r="143" spans="1:9" ht="12.75">
      <c r="A143">
        <f t="shared" si="8"/>
        <v>134</v>
      </c>
      <c r="B143" s="1">
        <v>38626</v>
      </c>
      <c r="C143" s="7" t="s">
        <v>42</v>
      </c>
      <c r="D143" s="7" t="s">
        <v>184</v>
      </c>
      <c r="E143" s="7">
        <f>2018-36</f>
        <v>1982</v>
      </c>
      <c r="F143" s="18">
        <f t="shared" si="7"/>
        <v>203.03199999999998</v>
      </c>
      <c r="G143" s="23">
        <v>61.9</v>
      </c>
      <c r="H143" s="20" t="s">
        <v>122</v>
      </c>
      <c r="I143" s="30"/>
    </row>
    <row r="144" spans="1:9" ht="12.75">
      <c r="A144">
        <f t="shared" si="8"/>
        <v>135</v>
      </c>
      <c r="B144" s="1">
        <v>37165</v>
      </c>
      <c r="C144" s="7" t="s">
        <v>253</v>
      </c>
      <c r="D144" s="7" t="s">
        <v>254</v>
      </c>
      <c r="E144" s="7"/>
      <c r="F144" s="18">
        <f t="shared" si="7"/>
        <v>200.408</v>
      </c>
      <c r="G144" s="23">
        <v>61.1</v>
      </c>
      <c r="H144" s="20" t="s">
        <v>122</v>
      </c>
      <c r="I144" s="32">
        <v>12</v>
      </c>
    </row>
    <row r="145" spans="1:9" ht="12.75">
      <c r="A145">
        <f t="shared" si="8"/>
        <v>136</v>
      </c>
      <c r="B145" s="1">
        <v>41183</v>
      </c>
      <c r="C145" s="8" t="s">
        <v>161</v>
      </c>
      <c r="D145" s="8" t="s">
        <v>162</v>
      </c>
      <c r="E145" s="8">
        <v>1989</v>
      </c>
      <c r="F145" s="18">
        <f t="shared" si="7"/>
        <v>201.72</v>
      </c>
      <c r="G145" s="24">
        <v>61.5</v>
      </c>
      <c r="H145" s="19" t="s">
        <v>98</v>
      </c>
      <c r="I145" s="30"/>
    </row>
    <row r="146" spans="1:9" ht="12.75">
      <c r="A146">
        <f t="shared" si="8"/>
        <v>137</v>
      </c>
      <c r="B146" s="1">
        <v>37530</v>
      </c>
      <c r="C146" t="s">
        <v>259</v>
      </c>
      <c r="D146" t="s">
        <v>260</v>
      </c>
      <c r="F146" s="18">
        <f t="shared" si="7"/>
        <v>202.376</v>
      </c>
      <c r="G146" s="24">
        <v>61.7</v>
      </c>
      <c r="H146" s="2" t="s">
        <v>98</v>
      </c>
      <c r="I146" s="30"/>
    </row>
    <row r="147" spans="1:9" ht="12.75">
      <c r="A147">
        <f t="shared" si="8"/>
        <v>138</v>
      </c>
      <c r="B147" s="1">
        <v>41913</v>
      </c>
      <c r="C147" s="8" t="s">
        <v>112</v>
      </c>
      <c r="D147" s="8" t="s">
        <v>320</v>
      </c>
      <c r="E147" s="8">
        <v>1993</v>
      </c>
      <c r="F147" s="18">
        <f t="shared" si="7"/>
        <v>205.656</v>
      </c>
      <c r="G147" s="25">
        <v>62.7</v>
      </c>
      <c r="H147" s="19" t="s">
        <v>98</v>
      </c>
      <c r="I147" s="30"/>
    </row>
    <row r="148" spans="1:9" ht="12.75">
      <c r="A148">
        <f t="shared" si="8"/>
        <v>139</v>
      </c>
      <c r="B148" s="1">
        <v>42644</v>
      </c>
      <c r="C148" s="8" t="s">
        <v>96</v>
      </c>
      <c r="D148" s="8" t="s">
        <v>97</v>
      </c>
      <c r="E148" s="8">
        <v>1995</v>
      </c>
      <c r="F148" s="18">
        <f t="shared" si="7"/>
        <v>201.72</v>
      </c>
      <c r="G148" s="25">
        <v>61.5</v>
      </c>
      <c r="H148" s="19" t="s">
        <v>98</v>
      </c>
      <c r="I148" s="30"/>
    </row>
    <row r="149" spans="1:9" ht="12.75">
      <c r="A149">
        <f t="shared" si="8"/>
        <v>140</v>
      </c>
      <c r="B149" s="1">
        <v>37895</v>
      </c>
      <c r="C149" s="7" t="s">
        <v>285</v>
      </c>
      <c r="D149" s="7" t="s">
        <v>286</v>
      </c>
      <c r="E149" s="7"/>
      <c r="F149" s="18">
        <f t="shared" si="7"/>
        <v>199.75199999999998</v>
      </c>
      <c r="G149" s="24">
        <v>60.9</v>
      </c>
      <c r="H149" s="2" t="s">
        <v>98</v>
      </c>
      <c r="I149" s="30">
        <v>5</v>
      </c>
    </row>
    <row r="150" spans="1:9" ht="12.75">
      <c r="A150">
        <f t="shared" si="8"/>
        <v>141</v>
      </c>
      <c r="B150" s="1">
        <v>37530</v>
      </c>
      <c r="C150" s="7" t="s">
        <v>268</v>
      </c>
      <c r="D150" s="7" t="s">
        <v>269</v>
      </c>
      <c r="E150" s="7"/>
      <c r="F150" s="18">
        <f t="shared" si="7"/>
        <v>200.07999999999998</v>
      </c>
      <c r="G150" s="23">
        <v>61</v>
      </c>
      <c r="H150" s="20" t="s">
        <v>270</v>
      </c>
      <c r="I150" s="30">
        <v>1</v>
      </c>
    </row>
    <row r="151" spans="1:9" ht="12.75">
      <c r="A151">
        <f t="shared" si="8"/>
        <v>142</v>
      </c>
      <c r="B151" s="1">
        <v>36069</v>
      </c>
      <c r="C151" s="7" t="s">
        <v>381</v>
      </c>
      <c r="D151" s="7" t="s">
        <v>382</v>
      </c>
      <c r="E151" s="7"/>
      <c r="F151" s="18">
        <f t="shared" si="7"/>
        <v>201.392</v>
      </c>
      <c r="G151" s="23">
        <v>61.4</v>
      </c>
      <c r="H151" s="20" t="s">
        <v>92</v>
      </c>
      <c r="I151" s="30"/>
    </row>
    <row r="152" spans="1:9" ht="12.75">
      <c r="A152">
        <f t="shared" si="8"/>
        <v>143</v>
      </c>
      <c r="B152" s="40">
        <v>43299</v>
      </c>
      <c r="C152" s="10" t="s">
        <v>415</v>
      </c>
      <c r="D152" s="10" t="s">
        <v>416</v>
      </c>
      <c r="E152" s="10">
        <v>1998</v>
      </c>
      <c r="F152" s="50">
        <f t="shared" si="7"/>
        <v>199.52239999999998</v>
      </c>
      <c r="G152" s="138">
        <v>60.83</v>
      </c>
      <c r="H152" s="21" t="s">
        <v>92</v>
      </c>
      <c r="I152" s="30"/>
    </row>
    <row r="153" spans="1:9" ht="12.75">
      <c r="A153">
        <f t="shared" si="8"/>
        <v>144</v>
      </c>
      <c r="B153" s="1">
        <v>35704</v>
      </c>
      <c r="C153" s="7" t="s">
        <v>118</v>
      </c>
      <c r="D153" s="7" t="s">
        <v>119</v>
      </c>
      <c r="E153" s="7">
        <v>1968</v>
      </c>
      <c r="F153" s="18">
        <f t="shared" si="7"/>
        <v>203.688</v>
      </c>
      <c r="G153" s="24">
        <v>62.1</v>
      </c>
      <c r="H153" s="2" t="s">
        <v>92</v>
      </c>
      <c r="I153" s="30"/>
    </row>
    <row r="154" spans="1:9" ht="12.75">
      <c r="A154">
        <f t="shared" si="8"/>
        <v>145</v>
      </c>
      <c r="B154" s="1">
        <v>36434</v>
      </c>
      <c r="C154" t="s">
        <v>86</v>
      </c>
      <c r="D154" t="s">
        <v>234</v>
      </c>
      <c r="F154" s="18">
        <f t="shared" si="7"/>
        <v>205.328</v>
      </c>
      <c r="G154" s="24">
        <v>62.6</v>
      </c>
      <c r="H154" s="2" t="s">
        <v>92</v>
      </c>
      <c r="I154" s="30"/>
    </row>
    <row r="155" spans="1:9" ht="12.75">
      <c r="A155">
        <f t="shared" si="8"/>
        <v>146</v>
      </c>
      <c r="B155" s="1">
        <v>39356</v>
      </c>
      <c r="C155" s="10" t="s">
        <v>91</v>
      </c>
      <c r="D155" s="10" t="s">
        <v>340</v>
      </c>
      <c r="E155" s="10">
        <v>1988</v>
      </c>
      <c r="F155" s="18">
        <f t="shared" si="7"/>
        <v>205</v>
      </c>
      <c r="G155" s="22">
        <v>62.5</v>
      </c>
      <c r="H155" s="21" t="s">
        <v>92</v>
      </c>
      <c r="I155" s="30"/>
    </row>
    <row r="156" spans="1:9" ht="12.75">
      <c r="A156">
        <f t="shared" si="8"/>
        <v>147</v>
      </c>
      <c r="B156" s="1">
        <v>38626</v>
      </c>
      <c r="C156" s="7" t="s">
        <v>202</v>
      </c>
      <c r="D156" s="7" t="s">
        <v>298</v>
      </c>
      <c r="E156" s="7"/>
      <c r="F156" s="18">
        <f t="shared" si="7"/>
        <v>199.5552</v>
      </c>
      <c r="G156" s="150">
        <v>60.84</v>
      </c>
      <c r="H156" s="20" t="s">
        <v>92</v>
      </c>
      <c r="I156" s="30"/>
    </row>
    <row r="157" spans="1:9" ht="12.75">
      <c r="A157">
        <f t="shared" si="8"/>
        <v>148</v>
      </c>
      <c r="B157" s="1">
        <v>36069</v>
      </c>
      <c r="C157" t="s">
        <v>177</v>
      </c>
      <c r="D157" t="s">
        <v>178</v>
      </c>
      <c r="F157" s="18">
        <f t="shared" si="7"/>
        <v>200.408</v>
      </c>
      <c r="G157" s="24">
        <v>61.1</v>
      </c>
      <c r="H157" s="2" t="s">
        <v>92</v>
      </c>
      <c r="I157" s="30"/>
    </row>
    <row r="158" spans="1:9" ht="12.75">
      <c r="A158">
        <f t="shared" si="8"/>
        <v>149</v>
      </c>
      <c r="B158" s="40" t="s">
        <v>450</v>
      </c>
      <c r="C158" s="10" t="s">
        <v>109</v>
      </c>
      <c r="D158" s="10" t="s">
        <v>452</v>
      </c>
      <c r="E158" s="10">
        <v>2000</v>
      </c>
      <c r="F158" s="50">
        <v>206</v>
      </c>
      <c r="G158" s="26">
        <v>62.7</v>
      </c>
      <c r="H158" s="21" t="s">
        <v>92</v>
      </c>
      <c r="I158" s="30"/>
    </row>
    <row r="159" spans="1:9" ht="12.75">
      <c r="A159">
        <f t="shared" si="8"/>
        <v>150</v>
      </c>
      <c r="B159" s="1">
        <v>41913</v>
      </c>
      <c r="C159" s="7" t="s">
        <v>337</v>
      </c>
      <c r="D159" s="7" t="s">
        <v>338</v>
      </c>
      <c r="E159" s="7">
        <v>1992</v>
      </c>
      <c r="F159" s="18">
        <f aca="true" t="shared" si="9" ref="F159:F181">G159*3.28</f>
        <v>200.408</v>
      </c>
      <c r="G159" s="23">
        <v>61.1</v>
      </c>
      <c r="H159" s="20" t="s">
        <v>92</v>
      </c>
      <c r="I159" s="30"/>
    </row>
    <row r="160" spans="1:9" ht="12.75">
      <c r="A160">
        <f t="shared" si="8"/>
        <v>151</v>
      </c>
      <c r="B160" s="1">
        <v>36069</v>
      </c>
      <c r="C160" t="s">
        <v>238</v>
      </c>
      <c r="D160" t="s">
        <v>334</v>
      </c>
      <c r="F160" s="18">
        <f t="shared" si="9"/>
        <v>204.34399999999997</v>
      </c>
      <c r="G160" s="24">
        <v>62.3</v>
      </c>
      <c r="H160" s="2" t="s">
        <v>92</v>
      </c>
      <c r="I160" s="30"/>
    </row>
    <row r="161" spans="1:9" ht="12.75">
      <c r="A161">
        <f t="shared" si="8"/>
        <v>152</v>
      </c>
      <c r="B161" s="11">
        <v>42278</v>
      </c>
      <c r="C161" s="8" t="s">
        <v>113</v>
      </c>
      <c r="D161" s="8" t="s">
        <v>114</v>
      </c>
      <c r="E161" s="8">
        <v>1994</v>
      </c>
      <c r="F161" s="18">
        <f t="shared" si="9"/>
        <v>206.31199999999998</v>
      </c>
      <c r="G161" s="25">
        <v>62.9</v>
      </c>
      <c r="H161" s="19" t="s">
        <v>92</v>
      </c>
      <c r="I161" s="32"/>
    </row>
    <row r="162" spans="1:9" ht="12.75">
      <c r="A162">
        <f t="shared" si="8"/>
        <v>153</v>
      </c>
      <c r="B162" s="1">
        <v>37165</v>
      </c>
      <c r="C162" t="s">
        <v>207</v>
      </c>
      <c r="D162" t="s">
        <v>252</v>
      </c>
      <c r="F162" s="18">
        <f t="shared" si="9"/>
        <v>204.34399999999997</v>
      </c>
      <c r="G162" s="24">
        <v>62.3</v>
      </c>
      <c r="H162" s="20" t="s">
        <v>92</v>
      </c>
      <c r="I162" s="32">
        <v>12</v>
      </c>
    </row>
    <row r="163" spans="1:9" ht="12.75">
      <c r="A163" s="61">
        <f t="shared" si="8"/>
        <v>154</v>
      </c>
      <c r="B163" s="176">
        <v>35499</v>
      </c>
      <c r="C163" s="61" t="s">
        <v>222</v>
      </c>
      <c r="D163" s="61" t="s">
        <v>223</v>
      </c>
      <c r="E163" s="61"/>
      <c r="F163" s="177">
        <f t="shared" si="9"/>
        <v>201.72</v>
      </c>
      <c r="G163" s="178">
        <v>61.5</v>
      </c>
      <c r="H163" s="91" t="s">
        <v>6</v>
      </c>
      <c r="I163" s="32"/>
    </row>
    <row r="164" spans="1:9" ht="12.75">
      <c r="A164" s="61">
        <f t="shared" si="8"/>
        <v>155</v>
      </c>
      <c r="B164" s="176">
        <v>40452</v>
      </c>
      <c r="C164" s="61" t="s">
        <v>165</v>
      </c>
      <c r="D164" s="61" t="s">
        <v>164</v>
      </c>
      <c r="E164" s="61">
        <v>1993</v>
      </c>
      <c r="F164" s="177">
        <f t="shared" si="9"/>
        <v>211.88799999999998</v>
      </c>
      <c r="G164" s="178">
        <v>64.6</v>
      </c>
      <c r="H164" s="91" t="s">
        <v>6</v>
      </c>
      <c r="I164" s="32"/>
    </row>
    <row r="165" spans="1:9" ht="12.75">
      <c r="A165" s="61">
        <f t="shared" si="8"/>
        <v>156</v>
      </c>
      <c r="B165" s="176">
        <v>42644</v>
      </c>
      <c r="C165" s="61" t="s">
        <v>324</v>
      </c>
      <c r="D165" s="61" t="s">
        <v>325</v>
      </c>
      <c r="E165" s="61">
        <v>1995</v>
      </c>
      <c r="F165" s="177">
        <f t="shared" si="9"/>
        <v>201.06399999999996</v>
      </c>
      <c r="G165" s="178">
        <v>61.3</v>
      </c>
      <c r="H165" s="91" t="s">
        <v>6</v>
      </c>
      <c r="I165" s="32"/>
    </row>
    <row r="166" spans="1:9" ht="12.75">
      <c r="A166" s="61">
        <f t="shared" si="8"/>
        <v>157</v>
      </c>
      <c r="B166" s="172" t="s">
        <v>598</v>
      </c>
      <c r="C166" s="167" t="s">
        <v>561</v>
      </c>
      <c r="D166" s="167" t="s">
        <v>562</v>
      </c>
      <c r="E166" s="168">
        <v>1992</v>
      </c>
      <c r="F166" s="170">
        <v>202</v>
      </c>
      <c r="G166" s="171">
        <v>61.5</v>
      </c>
      <c r="H166" s="169" t="s">
        <v>6</v>
      </c>
      <c r="I166" s="32"/>
    </row>
    <row r="167" spans="1:9" ht="12.75">
      <c r="A167" s="61">
        <f t="shared" si="8"/>
        <v>158</v>
      </c>
      <c r="B167" s="176">
        <v>32782</v>
      </c>
      <c r="C167" s="61" t="s">
        <v>191</v>
      </c>
      <c r="D167" s="61" t="s">
        <v>192</v>
      </c>
      <c r="E167" s="168"/>
      <c r="F167" s="177">
        <f t="shared" si="9"/>
        <v>199.5552</v>
      </c>
      <c r="G167" s="178">
        <v>60.84</v>
      </c>
      <c r="H167" s="91" t="s">
        <v>6</v>
      </c>
      <c r="I167" s="32"/>
    </row>
    <row r="168" spans="1:9" ht="12.75">
      <c r="A168" s="61">
        <f t="shared" si="8"/>
        <v>159</v>
      </c>
      <c r="B168" s="176">
        <v>37895</v>
      </c>
      <c r="C168" s="168" t="s">
        <v>283</v>
      </c>
      <c r="D168" s="168" t="s">
        <v>284</v>
      </c>
      <c r="E168" s="168"/>
      <c r="F168" s="177">
        <f t="shared" si="9"/>
        <v>201.72</v>
      </c>
      <c r="G168" s="178">
        <v>61.5</v>
      </c>
      <c r="H168" s="91" t="s">
        <v>6</v>
      </c>
      <c r="I168" s="32"/>
    </row>
    <row r="169" spans="1:9" ht="12.75">
      <c r="A169" s="61">
        <f t="shared" si="8"/>
        <v>160</v>
      </c>
      <c r="B169" s="176">
        <v>35521</v>
      </c>
      <c r="C169" s="168" t="s">
        <v>490</v>
      </c>
      <c r="D169" s="168" t="s">
        <v>489</v>
      </c>
      <c r="E169" s="168">
        <v>1973</v>
      </c>
      <c r="F169" s="177">
        <f t="shared" si="9"/>
        <v>201.392</v>
      </c>
      <c r="G169" s="178">
        <v>61.4</v>
      </c>
      <c r="H169" s="91" t="s">
        <v>6</v>
      </c>
      <c r="I169" s="32"/>
    </row>
    <row r="170" spans="1:18" ht="12.75">
      <c r="A170" s="61">
        <f t="shared" si="8"/>
        <v>161</v>
      </c>
      <c r="B170" s="176">
        <v>43009</v>
      </c>
      <c r="C170" s="61" t="s">
        <v>126</v>
      </c>
      <c r="D170" s="61" t="s">
        <v>127</v>
      </c>
      <c r="E170" s="168">
        <v>1998</v>
      </c>
      <c r="F170" s="177">
        <f t="shared" si="9"/>
        <v>204.016</v>
      </c>
      <c r="G170" s="178">
        <v>62.2</v>
      </c>
      <c r="H170" s="91" t="s">
        <v>6</v>
      </c>
      <c r="I170" s="32"/>
      <c r="L170" s="84"/>
      <c r="M170" s="41"/>
      <c r="N170" s="10"/>
      <c r="O170" s="41"/>
      <c r="P170" s="48"/>
      <c r="Q170" s="42"/>
      <c r="R170" s="43"/>
    </row>
    <row r="171" spans="1:9" ht="12.75">
      <c r="A171" s="61">
        <f t="shared" si="8"/>
        <v>162</v>
      </c>
      <c r="B171" s="176">
        <v>36800</v>
      </c>
      <c r="C171" s="61" t="s">
        <v>59</v>
      </c>
      <c r="D171" s="61" t="s">
        <v>174</v>
      </c>
      <c r="E171" s="61">
        <v>1977</v>
      </c>
      <c r="F171" s="177">
        <f t="shared" si="9"/>
        <v>205</v>
      </c>
      <c r="G171" s="178">
        <v>62.5</v>
      </c>
      <c r="H171" s="91" t="s">
        <v>6</v>
      </c>
      <c r="I171" s="32"/>
    </row>
    <row r="172" spans="1:9" ht="12.75">
      <c r="A172" s="61">
        <f t="shared" si="8"/>
        <v>163</v>
      </c>
      <c r="B172" s="179">
        <v>35490</v>
      </c>
      <c r="C172" s="61" t="s">
        <v>25</v>
      </c>
      <c r="D172" s="61" t="s">
        <v>219</v>
      </c>
      <c r="E172" s="61"/>
      <c r="F172" s="177">
        <v>209</v>
      </c>
      <c r="G172" s="178">
        <f>F172/3.28</f>
        <v>63.71951219512196</v>
      </c>
      <c r="H172" s="91" t="s">
        <v>6</v>
      </c>
      <c r="I172" s="32"/>
    </row>
    <row r="173" spans="1:9" ht="12.75">
      <c r="A173" s="61">
        <f t="shared" si="8"/>
        <v>164</v>
      </c>
      <c r="B173" s="176">
        <v>41548</v>
      </c>
      <c r="C173" s="61" t="s">
        <v>148</v>
      </c>
      <c r="D173" s="61" t="s">
        <v>149</v>
      </c>
      <c r="E173" s="61">
        <v>1988</v>
      </c>
      <c r="F173" s="177">
        <f t="shared" si="9"/>
        <v>207.95199999999997</v>
      </c>
      <c r="G173" s="178">
        <v>63.4</v>
      </c>
      <c r="H173" s="91" t="s">
        <v>6</v>
      </c>
      <c r="I173" s="32"/>
    </row>
    <row r="174" spans="1:9" ht="12.75">
      <c r="A174" s="61">
        <f t="shared" si="8"/>
        <v>165</v>
      </c>
      <c r="B174" s="176">
        <v>32782</v>
      </c>
      <c r="C174" s="61" t="s">
        <v>193</v>
      </c>
      <c r="D174" s="61" t="s">
        <v>15</v>
      </c>
      <c r="E174" s="168"/>
      <c r="F174" s="177">
        <f t="shared" si="9"/>
        <v>199.75199999999998</v>
      </c>
      <c r="G174" s="178">
        <v>60.9</v>
      </c>
      <c r="H174" s="91" t="s">
        <v>6</v>
      </c>
      <c r="I174" s="32"/>
    </row>
    <row r="175" spans="1:9" ht="12.75">
      <c r="A175" s="61">
        <f t="shared" si="8"/>
        <v>166</v>
      </c>
      <c r="B175" s="176">
        <v>36800</v>
      </c>
      <c r="C175" s="61" t="s">
        <v>182</v>
      </c>
      <c r="D175" s="61" t="s">
        <v>183</v>
      </c>
      <c r="E175" s="61"/>
      <c r="F175" s="177">
        <f t="shared" si="9"/>
        <v>201.72</v>
      </c>
      <c r="G175" s="178">
        <v>61.5</v>
      </c>
      <c r="H175" s="91" t="s">
        <v>6</v>
      </c>
      <c r="I175" s="32"/>
    </row>
    <row r="176" spans="1:9" ht="12.75">
      <c r="A176" s="61">
        <f t="shared" si="8"/>
        <v>167</v>
      </c>
      <c r="B176" s="176" t="s">
        <v>494</v>
      </c>
      <c r="C176" s="61" t="s">
        <v>186</v>
      </c>
      <c r="D176" s="61" t="s">
        <v>187</v>
      </c>
      <c r="E176" s="61"/>
      <c r="F176" s="177">
        <f t="shared" si="9"/>
        <v>216.48</v>
      </c>
      <c r="G176" s="178">
        <v>66</v>
      </c>
      <c r="H176" s="91" t="s">
        <v>6</v>
      </c>
      <c r="I176" s="32"/>
    </row>
    <row r="177" spans="1:9" ht="12.75">
      <c r="A177" s="61">
        <f t="shared" si="8"/>
        <v>168</v>
      </c>
      <c r="B177" s="176">
        <v>30590</v>
      </c>
      <c r="C177" s="180" t="s">
        <v>0</v>
      </c>
      <c r="D177" s="180" t="s">
        <v>1</v>
      </c>
      <c r="E177" s="180"/>
      <c r="F177" s="177">
        <f t="shared" si="9"/>
        <v>201.72</v>
      </c>
      <c r="G177" s="178">
        <v>61.5</v>
      </c>
      <c r="H177" s="91" t="s">
        <v>6</v>
      </c>
      <c r="I177" s="32"/>
    </row>
    <row r="178" spans="1:9" ht="12.75">
      <c r="A178" s="61">
        <f t="shared" si="8"/>
        <v>169</v>
      </c>
      <c r="B178" s="176">
        <v>42644</v>
      </c>
      <c r="C178" s="61" t="s">
        <v>324</v>
      </c>
      <c r="D178" s="61" t="s">
        <v>117</v>
      </c>
      <c r="E178" s="61">
        <v>1997</v>
      </c>
      <c r="F178" s="177">
        <f t="shared" si="9"/>
        <v>202.376</v>
      </c>
      <c r="G178" s="178">
        <v>61.7</v>
      </c>
      <c r="H178" s="91" t="s">
        <v>6</v>
      </c>
      <c r="I178" s="32"/>
    </row>
    <row r="179" spans="1:9" ht="12.75">
      <c r="A179" s="61">
        <f t="shared" si="8"/>
        <v>170</v>
      </c>
      <c r="B179" s="176">
        <v>37895</v>
      </c>
      <c r="C179" s="168" t="s">
        <v>281</v>
      </c>
      <c r="D179" s="168" t="s">
        <v>282</v>
      </c>
      <c r="E179" s="168">
        <v>1980</v>
      </c>
      <c r="F179" s="177">
        <f t="shared" si="9"/>
        <v>202.048</v>
      </c>
      <c r="G179" s="178">
        <v>61.6</v>
      </c>
      <c r="H179" s="169" t="s">
        <v>6</v>
      </c>
      <c r="I179" s="32">
        <v>17</v>
      </c>
    </row>
    <row r="180" spans="1:9" ht="12.75">
      <c r="A180" s="61">
        <f t="shared" si="8"/>
        <v>171</v>
      </c>
      <c r="B180" s="172" t="s">
        <v>465</v>
      </c>
      <c r="C180" s="168" t="s">
        <v>308</v>
      </c>
      <c r="D180" s="168" t="s">
        <v>470</v>
      </c>
      <c r="E180" s="168">
        <v>2002</v>
      </c>
      <c r="F180" s="170">
        <f t="shared" si="9"/>
        <v>200.07999999999998</v>
      </c>
      <c r="G180" s="171">
        <v>61</v>
      </c>
      <c r="H180" s="169" t="s">
        <v>155</v>
      </c>
      <c r="I180" s="32"/>
    </row>
    <row r="181" spans="1:9" ht="12.75">
      <c r="A181" s="61">
        <f t="shared" si="8"/>
        <v>172</v>
      </c>
      <c r="B181" s="176">
        <v>37530</v>
      </c>
      <c r="C181" s="61" t="s">
        <v>154</v>
      </c>
      <c r="D181" s="61" t="s">
        <v>153</v>
      </c>
      <c r="E181" s="61">
        <v>1977</v>
      </c>
      <c r="F181" s="177">
        <f t="shared" si="9"/>
        <v>199.916</v>
      </c>
      <c r="G181" s="178">
        <v>60.95</v>
      </c>
      <c r="H181" s="91" t="s">
        <v>155</v>
      </c>
      <c r="I181" s="31">
        <v>2</v>
      </c>
    </row>
    <row r="182" spans="1:9" ht="12.75">
      <c r="A182" s="201" t="s">
        <v>399</v>
      </c>
      <c r="B182" s="201"/>
      <c r="C182" s="201"/>
      <c r="D182" s="201"/>
      <c r="E182" s="201"/>
      <c r="F182" s="201"/>
      <c r="G182" s="201"/>
      <c r="H182" s="201"/>
      <c r="I182" s="30">
        <f>SUM(I40:I181)</f>
        <v>172</v>
      </c>
    </row>
    <row r="183" spans="1:9" ht="12.75">
      <c r="A183" s="55"/>
      <c r="B183" s="55"/>
      <c r="C183" s="55"/>
      <c r="D183" s="55"/>
      <c r="E183" s="55"/>
      <c r="F183" s="55"/>
      <c r="G183" s="55"/>
      <c r="H183" s="55"/>
      <c r="I183" s="30"/>
    </row>
    <row r="184" spans="1:2" ht="12.75">
      <c r="A184" s="72" t="s">
        <v>418</v>
      </c>
      <c r="B184" s="72"/>
    </row>
    <row r="185" spans="1:10" ht="12.75">
      <c r="A185" s="140" t="s">
        <v>508</v>
      </c>
      <c r="B185" s="86"/>
      <c r="C185" s="140"/>
      <c r="D185" s="140"/>
      <c r="E185" s="139"/>
      <c r="F185" s="139"/>
      <c r="G185" s="139"/>
      <c r="H185" s="139"/>
      <c r="I185" s="143"/>
      <c r="J185" s="143"/>
    </row>
    <row r="186" spans="1:8" ht="12.75">
      <c r="A186" s="86" t="s">
        <v>509</v>
      </c>
      <c r="B186" s="145"/>
      <c r="C186" s="142"/>
      <c r="D186" s="142"/>
      <c r="E186" s="46"/>
      <c r="F186" s="47"/>
      <c r="G186" s="45"/>
      <c r="H186" s="45"/>
    </row>
    <row r="187" spans="3:6" ht="12.75">
      <c r="C187" s="46"/>
      <c r="D187" s="46"/>
      <c r="E187" s="46"/>
      <c r="F187" s="47"/>
    </row>
    <row r="188" spans="1:3" ht="12.75">
      <c r="A188" s="122" t="s">
        <v>599</v>
      </c>
      <c r="B188" s="160"/>
      <c r="C188" s="122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spans="4:5" ht="12.75">
      <c r="D211" s="33"/>
      <c r="E211" s="13"/>
    </row>
    <row r="212" spans="3:5" ht="12.75">
      <c r="C212" s="53"/>
      <c r="D212" s="30"/>
      <c r="E212" s="53"/>
    </row>
    <row r="215" spans="2:9" ht="12.75">
      <c r="B215" s="51"/>
      <c r="C215" s="51"/>
      <c r="D215" s="51"/>
      <c r="E215" s="51"/>
      <c r="F215" s="51"/>
      <c r="G215" s="51"/>
      <c r="H215" s="51"/>
      <c r="I215" s="7"/>
    </row>
  </sheetData>
  <sheetProtection/>
  <mergeCells count="7">
    <mergeCell ref="A182:H182"/>
    <mergeCell ref="C8:E8"/>
    <mergeCell ref="H8:K8"/>
    <mergeCell ref="A1:K2"/>
    <mergeCell ref="F8:G8"/>
    <mergeCell ref="A4:K5"/>
    <mergeCell ref="A6:K7"/>
  </mergeCells>
  <printOptions gridLines="1"/>
  <pageMargins left="1" right="1" top="1.03" bottom="1" header="0.5" footer="0.5"/>
  <pageSetup fitToHeight="3" fitToWidth="1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2" max="2" width="12.7109375" style="0" customWidth="1"/>
    <col min="3" max="3" width="9.8515625" style="0" customWidth="1"/>
    <col min="4" max="4" width="13.57421875" style="0" customWidth="1"/>
    <col min="8" max="8" width="10.8515625" style="0" customWidth="1"/>
    <col min="9" max="9" width="4.140625" style="0" customWidth="1"/>
    <col min="10" max="10" width="6.28125" style="0" customWidth="1"/>
    <col min="11" max="11" width="6.8515625" style="0" customWidth="1"/>
  </cols>
  <sheetData>
    <row r="1" spans="1:11" ht="12.75" customHeight="1">
      <c r="A1" s="199" t="s">
        <v>428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8" ht="12.75" customHeight="1">
      <c r="A3" s="16"/>
      <c r="B3" s="16"/>
      <c r="C3" s="16"/>
      <c r="D3" s="16"/>
      <c r="E3" s="16"/>
      <c r="F3" s="16"/>
      <c r="G3" s="16"/>
      <c r="H3" s="16"/>
    </row>
    <row r="4" spans="1:11" ht="26.25" customHeight="1">
      <c r="A4" s="200" t="s">
        <v>455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24" ht="12.75" customHeight="1">
      <c r="A5" s="198" t="str">
        <f>Chronological!A5</f>
        <v>As of September 11, 2022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Q5" s="206"/>
      <c r="R5" s="206"/>
      <c r="S5" s="206"/>
      <c r="T5" s="206"/>
      <c r="U5" s="206"/>
      <c r="V5" s="206"/>
      <c r="W5" s="206"/>
      <c r="X5" s="206"/>
    </row>
    <row r="6" spans="1:11" ht="12.7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5.75">
      <c r="A7" s="55" t="s">
        <v>404</v>
      </c>
      <c r="B7" s="55" t="s">
        <v>355</v>
      </c>
      <c r="C7" s="202" t="s">
        <v>400</v>
      </c>
      <c r="D7" s="202"/>
      <c r="E7" s="202"/>
      <c r="F7" s="202" t="s">
        <v>357</v>
      </c>
      <c r="G7" s="202"/>
      <c r="H7" s="17" t="s">
        <v>74</v>
      </c>
      <c r="K7" s="55" t="s">
        <v>444</v>
      </c>
    </row>
    <row r="8" spans="2:11" ht="12.75">
      <c r="B8" s="27" t="s">
        <v>358</v>
      </c>
      <c r="C8" s="5" t="s">
        <v>70</v>
      </c>
      <c r="D8" s="5" t="s">
        <v>71</v>
      </c>
      <c r="E8" s="5" t="s">
        <v>330</v>
      </c>
      <c r="F8" s="5" t="s">
        <v>72</v>
      </c>
      <c r="G8" s="5" t="s">
        <v>350</v>
      </c>
      <c r="H8" s="5" t="s">
        <v>354</v>
      </c>
      <c r="I8" s="5" t="s">
        <v>442</v>
      </c>
      <c r="J8" s="5" t="s">
        <v>429</v>
      </c>
      <c r="K8" s="5" t="s">
        <v>443</v>
      </c>
    </row>
    <row r="9" spans="1:11" ht="12.75">
      <c r="A9" s="207" t="s">
        <v>517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1" ht="12.75">
      <c r="A10">
        <f>A8+1</f>
        <v>1</v>
      </c>
      <c r="B10" s="1">
        <v>35339</v>
      </c>
      <c r="C10" t="s">
        <v>206</v>
      </c>
      <c r="D10" s="7" t="s">
        <v>39</v>
      </c>
      <c r="E10">
        <v>1975</v>
      </c>
      <c r="F10" s="18">
        <f aca="true" t="shared" si="0" ref="F10:F15">G10*3.28</f>
        <v>213.52799999999996</v>
      </c>
      <c r="G10" s="24">
        <v>65.1</v>
      </c>
      <c r="H10" s="20" t="s">
        <v>80</v>
      </c>
      <c r="I10" s="98">
        <f aca="true" t="shared" si="1" ref="I10:I15">J10-E10</f>
        <v>21</v>
      </c>
      <c r="J10">
        <v>1996</v>
      </c>
      <c r="K10" s="55"/>
    </row>
    <row r="11" spans="1:11" ht="12.75">
      <c r="A11">
        <f>A10+1</f>
        <v>2</v>
      </c>
      <c r="B11" s="1">
        <v>35339</v>
      </c>
      <c r="C11" t="s">
        <v>209</v>
      </c>
      <c r="D11" s="7" t="s">
        <v>131</v>
      </c>
      <c r="E11" s="10">
        <v>1976</v>
      </c>
      <c r="F11" s="18">
        <f t="shared" si="0"/>
        <v>202.70399999999998</v>
      </c>
      <c r="G11" s="24">
        <v>61.8</v>
      </c>
      <c r="H11" s="20" t="s">
        <v>79</v>
      </c>
      <c r="I11" s="98">
        <f t="shared" si="1"/>
        <v>20</v>
      </c>
      <c r="J11">
        <v>1996</v>
      </c>
      <c r="K11" s="55">
        <v>2</v>
      </c>
    </row>
    <row r="12" spans="1:11" ht="12.75">
      <c r="A12">
        <f>A11+1</f>
        <v>3</v>
      </c>
      <c r="B12" s="1">
        <v>35704</v>
      </c>
      <c r="C12" s="7" t="s">
        <v>59</v>
      </c>
      <c r="D12" s="7" t="s">
        <v>175</v>
      </c>
      <c r="E12" s="7">
        <f>2018-39</f>
        <v>1979</v>
      </c>
      <c r="F12" s="18">
        <f t="shared" si="0"/>
        <v>205</v>
      </c>
      <c r="G12" s="23">
        <v>62.5</v>
      </c>
      <c r="H12" s="20" t="s">
        <v>80</v>
      </c>
      <c r="I12" s="79">
        <f t="shared" si="1"/>
        <v>18</v>
      </c>
      <c r="J12">
        <v>1997</v>
      </c>
      <c r="K12" s="55"/>
    </row>
    <row r="13" spans="1:11" ht="12.75">
      <c r="A13">
        <f>A12+1</f>
        <v>4</v>
      </c>
      <c r="B13" s="1">
        <v>35704</v>
      </c>
      <c r="C13" t="s">
        <v>224</v>
      </c>
      <c r="D13" t="s">
        <v>225</v>
      </c>
      <c r="E13">
        <v>1980</v>
      </c>
      <c r="F13" s="18">
        <f t="shared" si="0"/>
        <v>200.07999999999998</v>
      </c>
      <c r="G13" s="24">
        <v>61</v>
      </c>
      <c r="H13" s="20" t="s">
        <v>80</v>
      </c>
      <c r="I13" s="79">
        <f t="shared" si="1"/>
        <v>17</v>
      </c>
      <c r="J13">
        <v>1997</v>
      </c>
      <c r="K13" s="55">
        <v>2</v>
      </c>
    </row>
    <row r="14" spans="1:11" ht="12.75">
      <c r="A14">
        <f>A13+1</f>
        <v>5</v>
      </c>
      <c r="B14" s="1">
        <v>36069</v>
      </c>
      <c r="C14" t="s">
        <v>42</v>
      </c>
      <c r="D14" t="s">
        <v>43</v>
      </c>
      <c r="E14">
        <v>1982</v>
      </c>
      <c r="F14" s="18">
        <f t="shared" si="0"/>
        <v>213.2</v>
      </c>
      <c r="G14" s="24">
        <v>65</v>
      </c>
      <c r="H14" s="20" t="s">
        <v>80</v>
      </c>
      <c r="I14" s="79">
        <f t="shared" si="1"/>
        <v>16</v>
      </c>
      <c r="J14">
        <v>1998</v>
      </c>
      <c r="K14" s="55"/>
    </row>
    <row r="15" spans="1:11" ht="12.75">
      <c r="A15">
        <f>A14+1</f>
        <v>6</v>
      </c>
      <c r="B15" s="1">
        <v>36069</v>
      </c>
      <c r="C15" t="s">
        <v>86</v>
      </c>
      <c r="D15" t="s">
        <v>87</v>
      </c>
      <c r="E15">
        <v>1980</v>
      </c>
      <c r="F15" s="18">
        <f t="shared" si="0"/>
        <v>205.328</v>
      </c>
      <c r="G15" s="24">
        <v>62.6</v>
      </c>
      <c r="H15" s="20" t="s">
        <v>79</v>
      </c>
      <c r="I15" s="79">
        <f t="shared" si="1"/>
        <v>18</v>
      </c>
      <c r="J15">
        <v>1998</v>
      </c>
      <c r="K15" s="55">
        <v>2</v>
      </c>
    </row>
    <row r="16" spans="1:11" ht="12.75">
      <c r="A16" s="207" t="s">
        <v>446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1:11" ht="12.75">
      <c r="A17">
        <f>A15+1</f>
        <v>7</v>
      </c>
      <c r="B17" s="1">
        <v>36800</v>
      </c>
      <c r="C17" t="s">
        <v>241</v>
      </c>
      <c r="D17" t="s">
        <v>242</v>
      </c>
      <c r="E17">
        <v>1979</v>
      </c>
      <c r="F17" s="18">
        <f aca="true" t="shared" si="2" ref="F17:F22">G17*3.28</f>
        <v>206.31199999999998</v>
      </c>
      <c r="G17" s="24">
        <v>62.9</v>
      </c>
      <c r="H17" s="2" t="s">
        <v>79</v>
      </c>
      <c r="I17" s="98">
        <f aca="true" t="shared" si="3" ref="I17:I22">J17-E17</f>
        <v>21</v>
      </c>
      <c r="J17">
        <v>2000</v>
      </c>
      <c r="K17" s="55"/>
    </row>
    <row r="18" spans="1:11" ht="12.75">
      <c r="A18">
        <f>A17+1</f>
        <v>8</v>
      </c>
      <c r="B18" s="1">
        <v>36800</v>
      </c>
      <c r="C18" t="s">
        <v>245</v>
      </c>
      <c r="D18" t="s">
        <v>246</v>
      </c>
      <c r="E18" s="7">
        <v>1979</v>
      </c>
      <c r="F18" s="18">
        <f t="shared" si="2"/>
        <v>200.408</v>
      </c>
      <c r="G18" s="24">
        <v>61.1</v>
      </c>
      <c r="H18" s="2" t="s">
        <v>80</v>
      </c>
      <c r="I18" s="98">
        <f t="shared" si="3"/>
        <v>21</v>
      </c>
      <c r="J18">
        <v>2000</v>
      </c>
      <c r="K18" s="55">
        <v>2</v>
      </c>
    </row>
    <row r="19" spans="1:11" ht="12.75">
      <c r="A19">
        <f>A18+1</f>
        <v>9</v>
      </c>
      <c r="B19" s="1">
        <v>37165</v>
      </c>
      <c r="C19" t="s">
        <v>59</v>
      </c>
      <c r="D19" t="s">
        <v>60</v>
      </c>
      <c r="E19">
        <v>1984</v>
      </c>
      <c r="F19" s="18">
        <f t="shared" si="2"/>
        <v>208.28</v>
      </c>
      <c r="G19" s="24">
        <v>63.5</v>
      </c>
      <c r="H19" s="20" t="s">
        <v>122</v>
      </c>
      <c r="I19" s="79">
        <v>16</v>
      </c>
      <c r="J19">
        <v>2001</v>
      </c>
      <c r="K19" s="55"/>
    </row>
    <row r="20" spans="1:11" ht="12.75">
      <c r="A20">
        <f>A19+1</f>
        <v>10</v>
      </c>
      <c r="B20" s="1">
        <v>37165</v>
      </c>
      <c r="C20" t="s">
        <v>249</v>
      </c>
      <c r="D20" t="s">
        <v>185</v>
      </c>
      <c r="E20">
        <f>2018-38</f>
        <v>1980</v>
      </c>
      <c r="F20" s="18">
        <f t="shared" si="2"/>
        <v>199.75199999999998</v>
      </c>
      <c r="G20" s="24">
        <v>60.9</v>
      </c>
      <c r="H20" s="2" t="s">
        <v>80</v>
      </c>
      <c r="I20" s="98">
        <f t="shared" si="3"/>
        <v>21</v>
      </c>
      <c r="J20">
        <v>2001</v>
      </c>
      <c r="K20" s="55">
        <v>2</v>
      </c>
    </row>
    <row r="21" spans="1:11" ht="12.75">
      <c r="A21">
        <f>A20+1</f>
        <v>11</v>
      </c>
      <c r="B21" s="1">
        <v>37530</v>
      </c>
      <c r="C21" t="s">
        <v>256</v>
      </c>
      <c r="D21" t="s">
        <v>172</v>
      </c>
      <c r="E21" s="10">
        <v>1982</v>
      </c>
      <c r="F21" s="18">
        <f t="shared" si="2"/>
        <v>206.148</v>
      </c>
      <c r="G21" s="24">
        <v>62.85</v>
      </c>
      <c r="H21" s="2" t="s">
        <v>79</v>
      </c>
      <c r="I21" s="98">
        <f t="shared" si="3"/>
        <v>20</v>
      </c>
      <c r="J21">
        <v>2002</v>
      </c>
      <c r="K21" s="55">
        <v>1</v>
      </c>
    </row>
    <row r="22" spans="1:11" ht="12.75">
      <c r="A22">
        <f>A21+1</f>
        <v>12</v>
      </c>
      <c r="B22" s="1">
        <v>37895</v>
      </c>
      <c r="C22" s="7" t="s">
        <v>64</v>
      </c>
      <c r="D22" s="7" t="s">
        <v>179</v>
      </c>
      <c r="E22" s="7">
        <v>1984</v>
      </c>
      <c r="F22" s="18">
        <f t="shared" si="2"/>
        <v>202.70399999999998</v>
      </c>
      <c r="G22" s="24">
        <v>61.8</v>
      </c>
      <c r="H22" s="2" t="s">
        <v>80</v>
      </c>
      <c r="I22" s="98">
        <f t="shared" si="3"/>
        <v>19</v>
      </c>
      <c r="J22">
        <v>2003</v>
      </c>
      <c r="K22" s="55">
        <v>1</v>
      </c>
    </row>
    <row r="23" spans="1:11" ht="12.75">
      <c r="A23" s="207" t="s">
        <v>447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 ht="12.75">
      <c r="A24" s="100">
        <f>A22+1</f>
        <v>13</v>
      </c>
      <c r="B24" s="1">
        <v>38626</v>
      </c>
      <c r="C24" s="7" t="s">
        <v>140</v>
      </c>
      <c r="D24" s="7" t="s">
        <v>76</v>
      </c>
      <c r="E24" s="7">
        <v>1988</v>
      </c>
      <c r="F24" s="18">
        <f>G24*3.28</f>
        <v>203.688</v>
      </c>
      <c r="G24" s="23">
        <v>62.1</v>
      </c>
      <c r="H24" s="20" t="s">
        <v>79</v>
      </c>
      <c r="I24" s="79">
        <f>J24-E24</f>
        <v>17</v>
      </c>
      <c r="J24">
        <v>2005</v>
      </c>
      <c r="K24" s="20"/>
    </row>
    <row r="25" spans="1:11" ht="12.75">
      <c r="A25" s="100">
        <f>A24+1</f>
        <v>14</v>
      </c>
      <c r="B25" s="1">
        <v>38626</v>
      </c>
      <c r="C25" s="7" t="s">
        <v>146</v>
      </c>
      <c r="D25" s="7" t="s">
        <v>147</v>
      </c>
      <c r="E25" s="7">
        <v>1984</v>
      </c>
      <c r="F25" s="18">
        <f>G25*3.28</f>
        <v>203.35999999999999</v>
      </c>
      <c r="G25" s="23">
        <v>62</v>
      </c>
      <c r="H25" s="20" t="s">
        <v>122</v>
      </c>
      <c r="I25" s="98">
        <f>J25-E25</f>
        <v>21</v>
      </c>
      <c r="J25">
        <v>2005</v>
      </c>
      <c r="K25" s="55"/>
    </row>
    <row r="26" spans="1:11" ht="12.75">
      <c r="A26">
        <f>A25+1</f>
        <v>15</v>
      </c>
      <c r="B26" s="1">
        <v>38626</v>
      </c>
      <c r="C26" s="7" t="s">
        <v>166</v>
      </c>
      <c r="D26" s="7" t="s">
        <v>167</v>
      </c>
      <c r="E26" s="10">
        <v>1989</v>
      </c>
      <c r="F26" s="18">
        <f>G26*3.28</f>
        <v>201.06399999999996</v>
      </c>
      <c r="G26" s="23">
        <v>61.3</v>
      </c>
      <c r="H26" s="20" t="s">
        <v>201</v>
      </c>
      <c r="I26" s="98">
        <f>J26-E26</f>
        <v>16</v>
      </c>
      <c r="J26">
        <v>2005</v>
      </c>
      <c r="K26" s="55"/>
    </row>
    <row r="27" spans="1:20" ht="12.75">
      <c r="A27">
        <f>A26+1</f>
        <v>16</v>
      </c>
      <c r="B27" s="1">
        <v>38626</v>
      </c>
      <c r="C27" s="7" t="s">
        <v>81</v>
      </c>
      <c r="D27" s="7" t="s">
        <v>82</v>
      </c>
      <c r="E27" s="7">
        <v>1986</v>
      </c>
      <c r="F27" s="18">
        <f>G27*3.28</f>
        <v>199.75199999999998</v>
      </c>
      <c r="G27" s="23">
        <v>60.9</v>
      </c>
      <c r="H27" s="20" t="s">
        <v>296</v>
      </c>
      <c r="I27" s="98">
        <f>J27-E27</f>
        <v>19</v>
      </c>
      <c r="J27">
        <v>2005</v>
      </c>
      <c r="K27" s="55">
        <v>4</v>
      </c>
      <c r="N27" s="1"/>
      <c r="O27" s="8"/>
      <c r="P27" s="8"/>
      <c r="Q27" s="8"/>
      <c r="R27" s="18"/>
      <c r="S27" s="25"/>
      <c r="T27" s="21"/>
    </row>
    <row r="28" spans="1:11" ht="12.75">
      <c r="A28" s="207" t="s">
        <v>448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 ht="12.75">
      <c r="A29">
        <f>A27+1</f>
        <v>17</v>
      </c>
      <c r="B29" s="1">
        <v>39356</v>
      </c>
      <c r="C29" s="10" t="s">
        <v>91</v>
      </c>
      <c r="D29" s="10" t="s">
        <v>340</v>
      </c>
      <c r="E29" s="10">
        <v>1988</v>
      </c>
      <c r="F29" s="18">
        <f aca="true" t="shared" si="4" ref="F29:F38">G29*3.28</f>
        <v>205</v>
      </c>
      <c r="G29" s="22">
        <v>62.5</v>
      </c>
      <c r="H29" s="21" t="s">
        <v>92</v>
      </c>
      <c r="I29" s="98">
        <f aca="true" t="shared" si="5" ref="I29:I38">J29-E29</f>
        <v>19</v>
      </c>
      <c r="J29">
        <v>2007</v>
      </c>
      <c r="K29" s="55">
        <v>1</v>
      </c>
    </row>
    <row r="30" spans="1:11" ht="12.75">
      <c r="A30">
        <f aca="true" t="shared" si="6" ref="A30:A38">A29+1</f>
        <v>18</v>
      </c>
      <c r="B30" s="1">
        <v>39722</v>
      </c>
      <c r="C30" s="10" t="s">
        <v>84</v>
      </c>
      <c r="D30" s="10" t="s">
        <v>85</v>
      </c>
      <c r="E30" s="10">
        <v>1991</v>
      </c>
      <c r="F30" s="18">
        <f t="shared" si="4"/>
        <v>227.95999999999998</v>
      </c>
      <c r="G30" s="22">
        <v>69.5</v>
      </c>
      <c r="H30" s="20" t="s">
        <v>80</v>
      </c>
      <c r="I30" s="79">
        <f t="shared" si="5"/>
        <v>17</v>
      </c>
      <c r="J30">
        <v>2008</v>
      </c>
      <c r="K30" s="55"/>
    </row>
    <row r="31" spans="1:11" ht="12.75">
      <c r="A31">
        <f t="shared" si="6"/>
        <v>19</v>
      </c>
      <c r="B31" s="1">
        <v>39722</v>
      </c>
      <c r="C31" s="10" t="s">
        <v>101</v>
      </c>
      <c r="D31" s="10" t="s">
        <v>102</v>
      </c>
      <c r="E31" s="10">
        <v>1987</v>
      </c>
      <c r="F31" s="18">
        <f t="shared" si="4"/>
        <v>208.936</v>
      </c>
      <c r="G31" s="22">
        <v>63.7</v>
      </c>
      <c r="H31" s="21" t="s">
        <v>103</v>
      </c>
      <c r="I31" s="98">
        <f t="shared" si="5"/>
        <v>21</v>
      </c>
      <c r="J31">
        <v>2008</v>
      </c>
      <c r="K31" s="55"/>
    </row>
    <row r="32" spans="1:11" ht="12.75">
      <c r="A32">
        <f t="shared" si="6"/>
        <v>20</v>
      </c>
      <c r="B32" s="1">
        <v>39722</v>
      </c>
      <c r="C32" s="8" t="s">
        <v>62</v>
      </c>
      <c r="D32" s="8" t="s">
        <v>63</v>
      </c>
      <c r="E32" s="8">
        <v>1988</v>
      </c>
      <c r="F32" s="18">
        <f t="shared" si="4"/>
        <v>208.28</v>
      </c>
      <c r="G32" s="22">
        <v>63.5</v>
      </c>
      <c r="H32" s="21" t="s">
        <v>122</v>
      </c>
      <c r="I32" s="98">
        <f t="shared" si="5"/>
        <v>20</v>
      </c>
      <c r="J32">
        <v>2008</v>
      </c>
      <c r="K32" s="55"/>
    </row>
    <row r="33" spans="1:11" ht="12.75">
      <c r="A33">
        <f t="shared" si="6"/>
        <v>21</v>
      </c>
      <c r="B33" s="1">
        <v>39722</v>
      </c>
      <c r="C33" s="8" t="s">
        <v>144</v>
      </c>
      <c r="D33" s="8" t="s">
        <v>145</v>
      </c>
      <c r="E33" s="10">
        <v>1989</v>
      </c>
      <c r="F33" s="18">
        <f t="shared" si="4"/>
        <v>201.06399999999996</v>
      </c>
      <c r="G33" s="22">
        <v>61.3</v>
      </c>
      <c r="H33" s="21" t="s">
        <v>80</v>
      </c>
      <c r="I33" s="98">
        <f t="shared" si="5"/>
        <v>19</v>
      </c>
      <c r="J33">
        <v>2008</v>
      </c>
      <c r="K33" s="55">
        <v>4</v>
      </c>
    </row>
    <row r="34" spans="1:11" ht="12.75">
      <c r="A34">
        <f t="shared" si="6"/>
        <v>22</v>
      </c>
      <c r="B34" s="1">
        <v>40452</v>
      </c>
      <c r="C34" s="8" t="s">
        <v>165</v>
      </c>
      <c r="D34" s="8" t="s">
        <v>164</v>
      </c>
      <c r="E34" s="8">
        <v>1993</v>
      </c>
      <c r="F34" s="18">
        <f t="shared" si="4"/>
        <v>211.88799999999998</v>
      </c>
      <c r="G34" s="25">
        <v>64.6</v>
      </c>
      <c r="H34" s="21" t="s">
        <v>6</v>
      </c>
      <c r="I34" s="79">
        <f t="shared" si="5"/>
        <v>17</v>
      </c>
      <c r="J34">
        <v>2010</v>
      </c>
      <c r="K34" s="87"/>
    </row>
    <row r="35" spans="1:11" ht="12.75">
      <c r="A35">
        <f t="shared" si="6"/>
        <v>23</v>
      </c>
      <c r="B35" s="1">
        <v>40452</v>
      </c>
      <c r="C35" t="s">
        <v>118</v>
      </c>
      <c r="D35" t="s">
        <v>150</v>
      </c>
      <c r="E35">
        <v>1992</v>
      </c>
      <c r="F35" s="18">
        <f t="shared" si="4"/>
        <v>205</v>
      </c>
      <c r="G35" s="24">
        <v>62.5</v>
      </c>
      <c r="H35" s="20" t="s">
        <v>151</v>
      </c>
      <c r="I35" s="79">
        <f t="shared" si="5"/>
        <v>18</v>
      </c>
      <c r="J35">
        <v>2010</v>
      </c>
      <c r="K35" s="55"/>
    </row>
    <row r="36" spans="1:11" ht="12.75">
      <c r="A36">
        <f t="shared" si="6"/>
        <v>24</v>
      </c>
      <c r="B36" s="1">
        <v>40452</v>
      </c>
      <c r="C36" s="8" t="s">
        <v>115</v>
      </c>
      <c r="D36" s="8" t="s">
        <v>116</v>
      </c>
      <c r="E36" s="8">
        <v>1992</v>
      </c>
      <c r="F36" s="18">
        <f t="shared" si="4"/>
        <v>202.376</v>
      </c>
      <c r="G36" s="25">
        <v>61.7</v>
      </c>
      <c r="H36" s="21" t="s">
        <v>103</v>
      </c>
      <c r="I36" s="79">
        <f t="shared" si="5"/>
        <v>18</v>
      </c>
      <c r="J36">
        <v>2010</v>
      </c>
      <c r="K36" s="55">
        <v>3</v>
      </c>
    </row>
    <row r="37" spans="1:11" ht="12.75">
      <c r="A37">
        <f t="shared" si="6"/>
        <v>25</v>
      </c>
      <c r="B37" s="1">
        <v>40817</v>
      </c>
      <c r="C37" s="8" t="s">
        <v>308</v>
      </c>
      <c r="D37" s="8" t="s">
        <v>309</v>
      </c>
      <c r="E37" s="8">
        <v>1993</v>
      </c>
      <c r="F37" s="18">
        <f t="shared" si="4"/>
        <v>207.95199999999997</v>
      </c>
      <c r="G37" s="25">
        <v>63.4</v>
      </c>
      <c r="H37" s="21" t="s">
        <v>310</v>
      </c>
      <c r="I37" s="79">
        <f t="shared" si="5"/>
        <v>18</v>
      </c>
      <c r="J37">
        <v>2011</v>
      </c>
      <c r="K37" s="55"/>
    </row>
    <row r="38" spans="1:11" ht="12.75">
      <c r="A38" s="7">
        <f t="shared" si="6"/>
        <v>26</v>
      </c>
      <c r="B38" s="1">
        <v>40817</v>
      </c>
      <c r="C38" s="8" t="s">
        <v>120</v>
      </c>
      <c r="D38" s="8" t="s">
        <v>121</v>
      </c>
      <c r="E38" s="8">
        <v>1990</v>
      </c>
      <c r="F38" s="18">
        <f t="shared" si="4"/>
        <v>199.75199999999998</v>
      </c>
      <c r="G38" s="24">
        <v>60.9</v>
      </c>
      <c r="H38" s="21" t="s">
        <v>122</v>
      </c>
      <c r="I38" s="98">
        <f t="shared" si="5"/>
        <v>21</v>
      </c>
      <c r="J38">
        <v>2011</v>
      </c>
      <c r="K38" s="87">
        <v>2</v>
      </c>
    </row>
    <row r="39" spans="1:11" ht="12.75">
      <c r="A39" s="207" t="s">
        <v>449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</row>
    <row r="40" spans="1:11" ht="12.75">
      <c r="A40">
        <f>A38+1</f>
        <v>27</v>
      </c>
      <c r="B40" s="1">
        <v>41548</v>
      </c>
      <c r="C40" s="8" t="s">
        <v>316</v>
      </c>
      <c r="D40" s="8" t="s">
        <v>317</v>
      </c>
      <c r="E40" s="8">
        <v>1995</v>
      </c>
      <c r="F40" s="18">
        <f aca="true" t="shared" si="7" ref="F40:F60">G40*3.28</f>
        <v>205</v>
      </c>
      <c r="G40" s="25">
        <v>62.5</v>
      </c>
      <c r="H40" s="21" t="s">
        <v>122</v>
      </c>
      <c r="I40" s="79">
        <f aca="true" t="shared" si="8" ref="I40:I65">J40-E40</f>
        <v>18</v>
      </c>
      <c r="J40">
        <v>2013</v>
      </c>
      <c r="K40" s="55"/>
    </row>
    <row r="41" spans="1:11" ht="12.75">
      <c r="A41">
        <f aca="true" t="shared" si="9" ref="A41:A57">A40+1</f>
        <v>28</v>
      </c>
      <c r="B41" s="1">
        <v>41548</v>
      </c>
      <c r="C41" s="8" t="s">
        <v>283</v>
      </c>
      <c r="D41" s="8" t="s">
        <v>319</v>
      </c>
      <c r="E41" s="8">
        <v>1993</v>
      </c>
      <c r="F41" s="18">
        <f t="shared" si="7"/>
        <v>203.35999999999999</v>
      </c>
      <c r="G41" s="25">
        <v>62</v>
      </c>
      <c r="H41" s="21" t="s">
        <v>79</v>
      </c>
      <c r="I41" s="98">
        <f t="shared" si="8"/>
        <v>20</v>
      </c>
      <c r="J41">
        <v>2013</v>
      </c>
      <c r="K41" s="55"/>
    </row>
    <row r="42" spans="1:11" ht="12.75">
      <c r="A42">
        <f t="shared" si="9"/>
        <v>29</v>
      </c>
      <c r="B42" s="11">
        <v>41548</v>
      </c>
      <c r="C42" s="8" t="s">
        <v>120</v>
      </c>
      <c r="D42" s="8" t="s">
        <v>152</v>
      </c>
      <c r="E42" s="8">
        <v>1994</v>
      </c>
      <c r="F42" s="18">
        <f t="shared" si="7"/>
        <v>203.03199999999998</v>
      </c>
      <c r="G42" s="25">
        <v>61.9</v>
      </c>
      <c r="H42" s="21" t="s">
        <v>295</v>
      </c>
      <c r="I42" s="98">
        <f t="shared" si="8"/>
        <v>19</v>
      </c>
      <c r="J42">
        <v>2013</v>
      </c>
      <c r="K42" s="55"/>
    </row>
    <row r="43" spans="1:11" ht="12.75">
      <c r="A43">
        <f t="shared" si="9"/>
        <v>30</v>
      </c>
      <c r="B43" s="1">
        <v>41548</v>
      </c>
      <c r="C43" s="8" t="s">
        <v>75</v>
      </c>
      <c r="D43" s="8" t="s">
        <v>76</v>
      </c>
      <c r="E43" s="8">
        <v>1996</v>
      </c>
      <c r="F43" s="18">
        <f t="shared" si="7"/>
        <v>200.07999999999998</v>
      </c>
      <c r="G43" s="25">
        <v>61</v>
      </c>
      <c r="H43" s="21" t="s">
        <v>79</v>
      </c>
      <c r="I43" s="79">
        <f t="shared" si="8"/>
        <v>17</v>
      </c>
      <c r="J43">
        <v>2013</v>
      </c>
      <c r="K43" s="87">
        <v>4</v>
      </c>
    </row>
    <row r="44" spans="1:11" ht="12.75">
      <c r="A44">
        <f t="shared" si="9"/>
        <v>31</v>
      </c>
      <c r="B44" s="1">
        <v>41913</v>
      </c>
      <c r="C44" s="8" t="s">
        <v>112</v>
      </c>
      <c r="D44" s="8" t="s">
        <v>320</v>
      </c>
      <c r="E44" s="8">
        <v>1993</v>
      </c>
      <c r="F44" s="18">
        <f t="shared" si="7"/>
        <v>205.656</v>
      </c>
      <c r="G44" s="25">
        <v>62.7</v>
      </c>
      <c r="H44" s="19" t="s">
        <v>98</v>
      </c>
      <c r="I44" s="98">
        <f t="shared" si="8"/>
        <v>21</v>
      </c>
      <c r="J44">
        <v>2014</v>
      </c>
      <c r="K44" s="87"/>
    </row>
    <row r="45" spans="1:11" ht="12.75">
      <c r="A45">
        <f t="shared" si="9"/>
        <v>32</v>
      </c>
      <c r="B45" s="1">
        <v>41913</v>
      </c>
      <c r="C45" s="8" t="s">
        <v>141</v>
      </c>
      <c r="D45" s="8" t="s">
        <v>142</v>
      </c>
      <c r="E45" s="9">
        <v>1995</v>
      </c>
      <c r="F45" s="18">
        <f t="shared" si="7"/>
        <v>203.03199999999998</v>
      </c>
      <c r="G45" s="25">
        <v>61.9</v>
      </c>
      <c r="H45" s="21" t="s">
        <v>80</v>
      </c>
      <c r="I45" s="98">
        <f t="shared" si="8"/>
        <v>19</v>
      </c>
      <c r="J45">
        <v>2014</v>
      </c>
      <c r="K45" s="55">
        <v>2</v>
      </c>
    </row>
    <row r="46" spans="1:11" ht="12.75">
      <c r="A46">
        <f t="shared" si="9"/>
        <v>33</v>
      </c>
      <c r="B46" s="1">
        <v>42278</v>
      </c>
      <c r="C46" s="8" t="s">
        <v>68</v>
      </c>
      <c r="D46" s="8" t="s">
        <v>88</v>
      </c>
      <c r="E46" s="8">
        <v>1997</v>
      </c>
      <c r="F46" s="18">
        <f t="shared" si="7"/>
        <v>212.872</v>
      </c>
      <c r="G46" s="25">
        <v>64.9</v>
      </c>
      <c r="H46" s="19" t="s">
        <v>80</v>
      </c>
      <c r="I46" s="79">
        <f t="shared" si="8"/>
        <v>18</v>
      </c>
      <c r="J46">
        <v>2015</v>
      </c>
      <c r="K46" s="55"/>
    </row>
    <row r="47" spans="1:11" ht="12.75">
      <c r="A47">
        <f t="shared" si="9"/>
        <v>34</v>
      </c>
      <c r="B47" s="1">
        <v>42278</v>
      </c>
      <c r="C47" s="8" t="s">
        <v>289</v>
      </c>
      <c r="D47" s="8" t="s">
        <v>139</v>
      </c>
      <c r="E47" s="8">
        <v>1997</v>
      </c>
      <c r="F47" s="18">
        <f t="shared" si="7"/>
        <v>208.28</v>
      </c>
      <c r="G47" s="25">
        <v>63.5</v>
      </c>
      <c r="H47" s="19" t="s">
        <v>80</v>
      </c>
      <c r="I47" s="79">
        <f t="shared" si="8"/>
        <v>18</v>
      </c>
      <c r="J47">
        <v>2015</v>
      </c>
      <c r="K47" s="55"/>
    </row>
    <row r="48" spans="1:11" ht="12.75">
      <c r="A48">
        <f t="shared" si="9"/>
        <v>35</v>
      </c>
      <c r="B48" s="1">
        <v>42278</v>
      </c>
      <c r="C48" s="8" t="s">
        <v>299</v>
      </c>
      <c r="D48" s="8" t="s">
        <v>136</v>
      </c>
      <c r="E48" s="8">
        <v>1995</v>
      </c>
      <c r="F48" s="18">
        <f t="shared" si="7"/>
        <v>207.62399999999997</v>
      </c>
      <c r="G48" s="25">
        <v>63.3</v>
      </c>
      <c r="H48" s="19" t="s">
        <v>80</v>
      </c>
      <c r="I48" s="98">
        <f t="shared" si="8"/>
        <v>20</v>
      </c>
      <c r="J48">
        <v>2015</v>
      </c>
      <c r="K48" s="55"/>
    </row>
    <row r="49" spans="1:11" ht="12.75">
      <c r="A49">
        <f t="shared" si="9"/>
        <v>36</v>
      </c>
      <c r="B49" s="11">
        <v>42278</v>
      </c>
      <c r="C49" s="8" t="s">
        <v>113</v>
      </c>
      <c r="D49" s="8" t="s">
        <v>114</v>
      </c>
      <c r="E49" s="8">
        <v>1994</v>
      </c>
      <c r="F49" s="18">
        <f t="shared" si="7"/>
        <v>206.31199999999998</v>
      </c>
      <c r="G49" s="25">
        <v>62.9</v>
      </c>
      <c r="H49" s="19" t="s">
        <v>92</v>
      </c>
      <c r="I49" s="98">
        <f t="shared" si="8"/>
        <v>21</v>
      </c>
      <c r="J49">
        <v>2015</v>
      </c>
      <c r="K49" s="87">
        <v>4</v>
      </c>
    </row>
    <row r="50" spans="1:11" ht="12.75">
      <c r="A50">
        <f t="shared" si="9"/>
        <v>37</v>
      </c>
      <c r="B50" s="11">
        <v>42644</v>
      </c>
      <c r="C50" s="8" t="s">
        <v>324</v>
      </c>
      <c r="D50" s="8" t="s">
        <v>117</v>
      </c>
      <c r="E50" s="8">
        <v>1997</v>
      </c>
      <c r="F50" s="18">
        <f t="shared" si="7"/>
        <v>202.376</v>
      </c>
      <c r="G50" s="25">
        <v>61.7</v>
      </c>
      <c r="H50" s="19" t="s">
        <v>6</v>
      </c>
      <c r="I50" s="98">
        <f t="shared" si="8"/>
        <v>19</v>
      </c>
      <c r="J50">
        <v>2016</v>
      </c>
      <c r="K50" s="87"/>
    </row>
    <row r="51" spans="1:11" ht="12.75">
      <c r="A51">
        <f t="shared" si="9"/>
        <v>38</v>
      </c>
      <c r="B51" s="1">
        <v>42644</v>
      </c>
      <c r="C51" s="8" t="s">
        <v>96</v>
      </c>
      <c r="D51" s="8" t="s">
        <v>97</v>
      </c>
      <c r="E51" s="8">
        <v>1995</v>
      </c>
      <c r="F51" s="18">
        <f t="shared" si="7"/>
        <v>201.72</v>
      </c>
      <c r="G51" s="25">
        <v>61.5</v>
      </c>
      <c r="H51" s="19" t="s">
        <v>98</v>
      </c>
      <c r="I51" s="98">
        <f t="shared" si="8"/>
        <v>21</v>
      </c>
      <c r="J51">
        <v>2016</v>
      </c>
      <c r="K51" s="55"/>
    </row>
    <row r="52" spans="1:11" ht="12.75">
      <c r="A52">
        <f t="shared" si="9"/>
        <v>39</v>
      </c>
      <c r="B52" s="11">
        <v>42644</v>
      </c>
      <c r="C52" s="8" t="s">
        <v>324</v>
      </c>
      <c r="D52" s="8" t="s">
        <v>325</v>
      </c>
      <c r="E52" s="8">
        <v>1995</v>
      </c>
      <c r="F52" s="18">
        <f t="shared" si="7"/>
        <v>201.06399999999996</v>
      </c>
      <c r="G52" s="25">
        <v>61.3</v>
      </c>
      <c r="H52" s="19" t="s">
        <v>6</v>
      </c>
      <c r="I52" s="98">
        <f t="shared" si="8"/>
        <v>21</v>
      </c>
      <c r="J52">
        <v>2016</v>
      </c>
      <c r="K52" s="55">
        <v>3</v>
      </c>
    </row>
    <row r="53" spans="1:11" ht="12.75">
      <c r="A53">
        <f t="shared" si="9"/>
        <v>40</v>
      </c>
      <c r="B53" s="11">
        <v>43009</v>
      </c>
      <c r="C53" s="8" t="s">
        <v>126</v>
      </c>
      <c r="D53" s="8" t="s">
        <v>127</v>
      </c>
      <c r="E53" s="9">
        <v>1998</v>
      </c>
      <c r="F53" s="18">
        <f t="shared" si="7"/>
        <v>204.016</v>
      </c>
      <c r="G53" s="25">
        <v>62.2</v>
      </c>
      <c r="H53" s="19" t="s">
        <v>6</v>
      </c>
      <c r="I53" s="98">
        <f t="shared" si="8"/>
        <v>19</v>
      </c>
      <c r="J53">
        <v>2017</v>
      </c>
      <c r="K53" s="55"/>
    </row>
    <row r="54" spans="1:11" ht="12.75">
      <c r="A54">
        <f t="shared" si="9"/>
        <v>41</v>
      </c>
      <c r="B54" s="40">
        <v>43009</v>
      </c>
      <c r="C54" s="8" t="s">
        <v>128</v>
      </c>
      <c r="D54" s="8" t="s">
        <v>129</v>
      </c>
      <c r="E54" s="8">
        <v>1998</v>
      </c>
      <c r="F54" s="18">
        <f t="shared" si="7"/>
        <v>201.72</v>
      </c>
      <c r="G54" s="25">
        <v>61.5</v>
      </c>
      <c r="H54" s="19" t="s">
        <v>130</v>
      </c>
      <c r="I54" s="98">
        <f t="shared" si="8"/>
        <v>19</v>
      </c>
      <c r="J54">
        <v>2017</v>
      </c>
      <c r="K54" s="55">
        <v>2</v>
      </c>
    </row>
    <row r="55" spans="1:11" ht="12.75">
      <c r="A55">
        <f t="shared" si="9"/>
        <v>42</v>
      </c>
      <c r="B55" s="11">
        <v>43269</v>
      </c>
      <c r="C55" s="8" t="s">
        <v>123</v>
      </c>
      <c r="D55" s="8" t="s">
        <v>124</v>
      </c>
      <c r="E55" s="8">
        <v>1999</v>
      </c>
      <c r="F55" s="76">
        <f t="shared" si="7"/>
        <v>200.5392</v>
      </c>
      <c r="G55" s="25">
        <v>61.14</v>
      </c>
      <c r="H55" s="19" t="s">
        <v>80</v>
      </c>
      <c r="I55" s="98">
        <f t="shared" si="8"/>
        <v>19</v>
      </c>
      <c r="J55">
        <v>2018</v>
      </c>
      <c r="K55" s="55"/>
    </row>
    <row r="56" spans="1:11" ht="12.75">
      <c r="A56">
        <f t="shared" si="9"/>
        <v>43</v>
      </c>
      <c r="B56" s="11">
        <v>43299</v>
      </c>
      <c r="C56" s="10" t="s">
        <v>393</v>
      </c>
      <c r="D56" s="10" t="s">
        <v>394</v>
      </c>
      <c r="E56" s="10">
        <v>1998</v>
      </c>
      <c r="F56" s="50">
        <f t="shared" si="7"/>
        <v>201.392</v>
      </c>
      <c r="G56" s="26">
        <v>61.4</v>
      </c>
      <c r="H56" s="21" t="s">
        <v>151</v>
      </c>
      <c r="I56" s="98">
        <f t="shared" si="8"/>
        <v>20</v>
      </c>
      <c r="J56">
        <v>2018</v>
      </c>
      <c r="K56" s="55"/>
    </row>
    <row r="57" spans="1:11" ht="12.75">
      <c r="A57">
        <f t="shared" si="9"/>
        <v>44</v>
      </c>
      <c r="B57" s="40">
        <v>43299</v>
      </c>
      <c r="C57" s="10" t="s">
        <v>417</v>
      </c>
      <c r="D57" s="10" t="s">
        <v>416</v>
      </c>
      <c r="E57" s="10">
        <v>1998</v>
      </c>
      <c r="F57" s="50">
        <f t="shared" si="7"/>
        <v>199.52239999999998</v>
      </c>
      <c r="G57" s="26">
        <v>60.83</v>
      </c>
      <c r="H57" s="21" t="s">
        <v>92</v>
      </c>
      <c r="I57" s="98">
        <f t="shared" si="8"/>
        <v>20</v>
      </c>
      <c r="J57">
        <v>2018</v>
      </c>
      <c r="K57" s="55"/>
    </row>
    <row r="58" spans="1:11" ht="12.75">
      <c r="A58">
        <f aca="true" t="shared" si="10" ref="A58:A66">A57+1</f>
        <v>45</v>
      </c>
      <c r="B58" s="78" t="s">
        <v>407</v>
      </c>
      <c r="C58" s="10" t="s">
        <v>409</v>
      </c>
      <c r="D58" s="10" t="s">
        <v>410</v>
      </c>
      <c r="E58" s="10">
        <v>1999</v>
      </c>
      <c r="F58" s="50">
        <f t="shared" si="7"/>
        <v>208.28</v>
      </c>
      <c r="G58" s="26">
        <v>63.5</v>
      </c>
      <c r="H58" s="21" t="s">
        <v>79</v>
      </c>
      <c r="I58" s="98">
        <f t="shared" si="8"/>
        <v>19</v>
      </c>
      <c r="J58">
        <v>2018</v>
      </c>
      <c r="K58" s="87"/>
    </row>
    <row r="59" spans="1:11" ht="12.75">
      <c r="A59">
        <f t="shared" si="10"/>
        <v>46</v>
      </c>
      <c r="B59" s="78" t="s">
        <v>407</v>
      </c>
      <c r="C59" s="10" t="s">
        <v>408</v>
      </c>
      <c r="D59" s="10" t="s">
        <v>4</v>
      </c>
      <c r="E59" s="10">
        <v>1999</v>
      </c>
      <c r="F59" s="50">
        <f t="shared" si="7"/>
        <v>205.98399999999998</v>
      </c>
      <c r="G59" s="26">
        <v>62.8</v>
      </c>
      <c r="H59" s="21" t="s">
        <v>79</v>
      </c>
      <c r="I59" s="98">
        <f t="shared" si="8"/>
        <v>19</v>
      </c>
      <c r="J59">
        <v>2018</v>
      </c>
      <c r="K59" s="55"/>
    </row>
    <row r="60" spans="1:11" ht="12.75">
      <c r="A60">
        <f t="shared" si="10"/>
        <v>47</v>
      </c>
      <c r="B60" s="78" t="s">
        <v>407</v>
      </c>
      <c r="C60" s="10" t="s">
        <v>411</v>
      </c>
      <c r="D60" s="10" t="s">
        <v>412</v>
      </c>
      <c r="E60" s="10">
        <v>1997</v>
      </c>
      <c r="F60" s="50">
        <f t="shared" si="7"/>
        <v>201.06399999999996</v>
      </c>
      <c r="G60" s="26">
        <v>61.3</v>
      </c>
      <c r="H60" s="21" t="s">
        <v>79</v>
      </c>
      <c r="I60" s="98">
        <f t="shared" si="8"/>
        <v>21</v>
      </c>
      <c r="J60">
        <v>2018</v>
      </c>
      <c r="K60" s="88"/>
    </row>
    <row r="61" spans="1:11" ht="12.75">
      <c r="A61">
        <f t="shared" si="10"/>
        <v>48</v>
      </c>
      <c r="B61" s="78" t="s">
        <v>425</v>
      </c>
      <c r="C61" s="10" t="s">
        <v>300</v>
      </c>
      <c r="D61" s="10" t="s">
        <v>426</v>
      </c>
      <c r="E61" s="10">
        <v>1998</v>
      </c>
      <c r="F61" s="50">
        <v>203</v>
      </c>
      <c r="G61" s="26">
        <v>62</v>
      </c>
      <c r="H61" s="21" t="s">
        <v>80</v>
      </c>
      <c r="I61" s="98">
        <f t="shared" si="8"/>
        <v>20</v>
      </c>
      <c r="J61">
        <v>2018</v>
      </c>
      <c r="K61" s="87"/>
    </row>
    <row r="62" spans="1:11" ht="12.75">
      <c r="A62">
        <f t="shared" si="10"/>
        <v>49</v>
      </c>
      <c r="B62" s="78" t="s">
        <v>422</v>
      </c>
      <c r="C62" s="10" t="s">
        <v>420</v>
      </c>
      <c r="D62" s="10" t="s">
        <v>421</v>
      </c>
      <c r="E62" s="10">
        <v>1999</v>
      </c>
      <c r="F62" s="50">
        <f>G62*3.28</f>
        <v>201.72</v>
      </c>
      <c r="G62" s="26">
        <v>61.5</v>
      </c>
      <c r="H62" s="21" t="s">
        <v>122</v>
      </c>
      <c r="I62" s="98">
        <f t="shared" si="8"/>
        <v>19</v>
      </c>
      <c r="J62">
        <v>2018</v>
      </c>
      <c r="K62" s="93">
        <v>8</v>
      </c>
    </row>
    <row r="63" spans="1:11" ht="12.75">
      <c r="A63">
        <f t="shared" si="10"/>
        <v>50</v>
      </c>
      <c r="B63" s="77">
        <v>43653</v>
      </c>
      <c r="C63" s="10" t="s">
        <v>438</v>
      </c>
      <c r="D63" s="10" t="s">
        <v>437</v>
      </c>
      <c r="E63" s="10">
        <v>2002</v>
      </c>
      <c r="F63" s="50">
        <f>G63*3.28</f>
        <v>201.06399999999996</v>
      </c>
      <c r="G63" s="26">
        <v>61.3</v>
      </c>
      <c r="H63" s="21" t="s">
        <v>130</v>
      </c>
      <c r="I63" s="79">
        <f t="shared" si="8"/>
        <v>17</v>
      </c>
      <c r="J63" s="7">
        <v>2019</v>
      </c>
      <c r="K63" s="94"/>
    </row>
    <row r="64" spans="1:11" ht="12.75">
      <c r="A64">
        <f t="shared" si="10"/>
        <v>51</v>
      </c>
      <c r="B64" s="77">
        <v>43667</v>
      </c>
      <c r="C64" s="10" t="s">
        <v>435</v>
      </c>
      <c r="D64" s="10" t="s">
        <v>436</v>
      </c>
      <c r="E64" s="10">
        <v>2000</v>
      </c>
      <c r="F64" s="50">
        <v>206</v>
      </c>
      <c r="G64" s="26">
        <v>62.8</v>
      </c>
      <c r="H64" s="21" t="s">
        <v>106</v>
      </c>
      <c r="I64" s="98">
        <f t="shared" si="8"/>
        <v>19</v>
      </c>
      <c r="J64" s="7">
        <v>2019</v>
      </c>
      <c r="K64" s="93">
        <v>2</v>
      </c>
    </row>
    <row r="65" spans="1:11" ht="12.75">
      <c r="A65">
        <f t="shared" si="10"/>
        <v>52</v>
      </c>
      <c r="B65" s="77">
        <v>44009</v>
      </c>
      <c r="C65" s="10" t="s">
        <v>265</v>
      </c>
      <c r="D65" s="10" t="s">
        <v>440</v>
      </c>
      <c r="E65" s="10">
        <v>2002</v>
      </c>
      <c r="F65" s="50">
        <v>212</v>
      </c>
      <c r="G65" s="26">
        <v>64.6</v>
      </c>
      <c r="H65" s="21" t="s">
        <v>80</v>
      </c>
      <c r="I65" s="21">
        <f t="shared" si="8"/>
        <v>18</v>
      </c>
      <c r="J65" s="10">
        <v>2020</v>
      </c>
      <c r="K65" s="94"/>
    </row>
    <row r="66" spans="1:11" ht="12.75">
      <c r="A66" s="10">
        <f t="shared" si="10"/>
        <v>53</v>
      </c>
      <c r="B66" s="78" t="s">
        <v>450</v>
      </c>
      <c r="C66" s="10" t="s">
        <v>451</v>
      </c>
      <c r="D66" s="10" t="s">
        <v>452</v>
      </c>
      <c r="E66" s="10">
        <v>2000</v>
      </c>
      <c r="F66" s="50">
        <f>G66*3.28</f>
        <v>205.656</v>
      </c>
      <c r="G66" s="26">
        <v>62.7</v>
      </c>
      <c r="H66" s="21" t="s">
        <v>92</v>
      </c>
      <c r="I66" s="21">
        <v>19</v>
      </c>
      <c r="J66" s="10">
        <v>2020</v>
      </c>
      <c r="K66" s="105"/>
    </row>
    <row r="67" spans="1:11" ht="12.75">
      <c r="A67" s="10">
        <f>A66+1</f>
        <v>54</v>
      </c>
      <c r="B67" s="121" t="s">
        <v>465</v>
      </c>
      <c r="C67" s="10" t="s">
        <v>468</v>
      </c>
      <c r="D67" s="10" t="s">
        <v>469</v>
      </c>
      <c r="E67" s="10">
        <v>2001</v>
      </c>
      <c r="F67" s="50">
        <v>202</v>
      </c>
      <c r="G67" s="26">
        <v>61.6</v>
      </c>
      <c r="H67" s="21" t="s">
        <v>80</v>
      </c>
      <c r="I67" s="21">
        <v>19</v>
      </c>
      <c r="J67" s="10">
        <v>2020</v>
      </c>
      <c r="K67" s="105"/>
    </row>
    <row r="68" spans="1:11" ht="12.75">
      <c r="A68" s="10">
        <f>A67+1</f>
        <v>55</v>
      </c>
      <c r="B68" s="121" t="s">
        <v>465</v>
      </c>
      <c r="C68" s="10" t="s">
        <v>467</v>
      </c>
      <c r="D68" s="10" t="s">
        <v>426</v>
      </c>
      <c r="E68" s="10">
        <v>2001</v>
      </c>
      <c r="F68" s="50">
        <v>203</v>
      </c>
      <c r="G68" s="26">
        <v>61.9</v>
      </c>
      <c r="H68" s="21" t="s">
        <v>80</v>
      </c>
      <c r="I68" s="21">
        <v>19</v>
      </c>
      <c r="J68" s="10">
        <v>2020</v>
      </c>
      <c r="K68" s="105"/>
    </row>
    <row r="69" spans="1:11" ht="12.75">
      <c r="A69" s="10">
        <f>A68+1</f>
        <v>56</v>
      </c>
      <c r="B69" s="121" t="s">
        <v>465</v>
      </c>
      <c r="C69" s="10" t="s">
        <v>308</v>
      </c>
      <c r="D69" s="10" t="s">
        <v>470</v>
      </c>
      <c r="E69" s="10">
        <v>2002</v>
      </c>
      <c r="F69" s="50">
        <f>G69*3.28</f>
        <v>200.07999999999998</v>
      </c>
      <c r="G69" s="26">
        <v>61</v>
      </c>
      <c r="H69" s="21" t="s">
        <v>155</v>
      </c>
      <c r="I69" s="21">
        <v>18</v>
      </c>
      <c r="J69" s="10">
        <v>2020</v>
      </c>
      <c r="K69" s="147">
        <v>5</v>
      </c>
    </row>
    <row r="70" spans="1:18" ht="12.75">
      <c r="A70" s="7">
        <v>57</v>
      </c>
      <c r="B70" s="172" t="s">
        <v>501</v>
      </c>
      <c r="C70" s="168" t="s">
        <v>502</v>
      </c>
      <c r="D70" s="168" t="s">
        <v>503</v>
      </c>
      <c r="E70" s="168">
        <v>2000</v>
      </c>
      <c r="F70" s="170">
        <f>G70*3.28</f>
        <v>199.52239999999998</v>
      </c>
      <c r="G70" s="171">
        <v>60.83</v>
      </c>
      <c r="H70" s="169" t="s">
        <v>201</v>
      </c>
      <c r="I70" s="79">
        <v>21</v>
      </c>
      <c r="J70" s="10">
        <v>2021</v>
      </c>
      <c r="L70" s="7"/>
      <c r="M70" s="7"/>
      <c r="N70" s="39"/>
      <c r="O70" s="23"/>
      <c r="P70" s="20"/>
      <c r="Q70" s="7"/>
      <c r="R70" s="7"/>
    </row>
    <row r="71" spans="1:18" ht="12.75">
      <c r="A71" s="7">
        <f>A70+1</f>
        <v>58</v>
      </c>
      <c r="B71" s="172" t="s">
        <v>521</v>
      </c>
      <c r="C71" s="168" t="s">
        <v>520</v>
      </c>
      <c r="D71" s="168" t="s">
        <v>436</v>
      </c>
      <c r="E71" s="168">
        <v>2003</v>
      </c>
      <c r="F71" s="170">
        <f>G71*3.28</f>
        <v>211.232</v>
      </c>
      <c r="G71" s="171">
        <v>64.4</v>
      </c>
      <c r="H71" s="169" t="s">
        <v>106</v>
      </c>
      <c r="I71" s="20">
        <f>J71-E71</f>
        <v>18</v>
      </c>
      <c r="J71" s="7">
        <v>2021</v>
      </c>
      <c r="K71" s="55">
        <v>2</v>
      </c>
      <c r="L71" s="7"/>
      <c r="M71" s="7"/>
      <c r="N71" s="39"/>
      <c r="O71" s="23"/>
      <c r="P71" s="20"/>
      <c r="Q71" s="7"/>
      <c r="R71" s="7"/>
    </row>
    <row r="72" spans="1:18" ht="12.75">
      <c r="A72" s="7">
        <f>A71+1</f>
        <v>59</v>
      </c>
      <c r="B72" s="184" t="s">
        <v>606</v>
      </c>
      <c r="C72" s="185" t="s">
        <v>605</v>
      </c>
      <c r="D72" s="185" t="s">
        <v>604</v>
      </c>
      <c r="E72" s="185">
        <v>2004</v>
      </c>
      <c r="F72" s="186">
        <f>G72*3.28</f>
        <v>207.62399999999997</v>
      </c>
      <c r="G72" s="187">
        <v>63.3</v>
      </c>
      <c r="H72" s="188" t="s">
        <v>201</v>
      </c>
      <c r="I72" s="189">
        <v>18</v>
      </c>
      <c r="J72" s="190">
        <v>2022</v>
      </c>
      <c r="K72" s="55">
        <v>1</v>
      </c>
      <c r="L72" s="7"/>
      <c r="M72" s="7"/>
      <c r="N72" s="39"/>
      <c r="O72" s="23"/>
      <c r="P72" s="20"/>
      <c r="Q72" s="7"/>
      <c r="R72" s="7"/>
    </row>
    <row r="73" spans="1:18" ht="12.75">
      <c r="A73" s="7"/>
      <c r="B73" s="84"/>
      <c r="C73" s="41"/>
      <c r="D73" s="41"/>
      <c r="E73" s="41"/>
      <c r="F73" s="50"/>
      <c r="G73" s="42"/>
      <c r="H73" s="43"/>
      <c r="I73" s="56"/>
      <c r="J73" s="56"/>
      <c r="K73" s="87">
        <v>59</v>
      </c>
      <c r="L73" s="7"/>
      <c r="M73" s="7"/>
      <c r="N73" s="39"/>
      <c r="O73" s="23"/>
      <c r="P73" s="20"/>
      <c r="Q73" s="7"/>
      <c r="R73" s="7"/>
    </row>
    <row r="74" spans="1:11" ht="12.75">
      <c r="A74" s="72" t="s">
        <v>510</v>
      </c>
      <c r="B74" s="72"/>
      <c r="K74" s="2"/>
    </row>
    <row r="75" spans="1:8" ht="12.75">
      <c r="A75" s="95" t="s">
        <v>511</v>
      </c>
      <c r="C75" s="95"/>
      <c r="D75" s="96"/>
      <c r="E75" s="95"/>
      <c r="F75" s="97"/>
      <c r="G75" s="96"/>
      <c r="H75" s="96"/>
    </row>
    <row r="76" spans="1:7" ht="12.75">
      <c r="A76" s="146" t="s">
        <v>512</v>
      </c>
      <c r="B76" s="146"/>
      <c r="C76" s="146"/>
      <c r="D76" s="146"/>
      <c r="E76" s="146"/>
      <c r="F76" s="146"/>
      <c r="G76" s="146"/>
    </row>
    <row r="77" spans="1:3" ht="12.75">
      <c r="A77" s="89"/>
      <c r="C77" s="5"/>
    </row>
    <row r="78" spans="1:8" ht="12.75">
      <c r="A78" s="51"/>
      <c r="C78" s="51"/>
      <c r="D78" s="51"/>
      <c r="E78" s="51"/>
      <c r="F78" s="51"/>
      <c r="G78" s="51"/>
      <c r="H78" s="51"/>
    </row>
    <row r="80" ht="12.75">
      <c r="C80" s="3"/>
    </row>
    <row r="81" ht="12.75">
      <c r="C81" s="3"/>
    </row>
  </sheetData>
  <sheetProtection/>
  <mergeCells count="11">
    <mergeCell ref="A1:K2"/>
    <mergeCell ref="A5:K6"/>
    <mergeCell ref="C7:E7"/>
    <mergeCell ref="F7:G7"/>
    <mergeCell ref="A4:K4"/>
    <mergeCell ref="A39:K39"/>
    <mergeCell ref="A16:K16"/>
    <mergeCell ref="A23:K23"/>
    <mergeCell ref="A28:K28"/>
    <mergeCell ref="A9:K9"/>
    <mergeCell ref="Q5:X5"/>
  </mergeCells>
  <printOptions gridLines="1"/>
  <pageMargins left="0.75" right="0.75" top="1" bottom="1" header="0.5" footer="0.5"/>
  <pageSetup fitToHeight="3" fitToWidth="1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PageLayoutView="0" workbookViewId="0" topLeftCell="A50">
      <selection activeCell="A72" sqref="A72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9.8515625" style="0" customWidth="1"/>
    <col min="4" max="4" width="13.57421875" style="0" customWidth="1"/>
    <col min="8" max="8" width="10.8515625" style="0" customWidth="1"/>
    <col min="9" max="9" width="6.57421875" style="0" customWidth="1"/>
  </cols>
  <sheetData>
    <row r="1" spans="1:11" ht="12.75" customHeight="1">
      <c r="A1" s="209" t="s">
        <v>499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8" ht="12.75" customHeight="1">
      <c r="A3" s="16"/>
      <c r="B3" s="16"/>
      <c r="C3" s="16"/>
      <c r="D3" s="16"/>
      <c r="E3" s="16"/>
      <c r="F3" s="16"/>
      <c r="G3" s="16"/>
      <c r="H3" s="16"/>
    </row>
    <row r="4" spans="1:11" ht="26.25" customHeight="1">
      <c r="A4" s="200" t="s">
        <v>618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.75" customHeight="1">
      <c r="A5" s="198" t="str">
        <f>Alphabetized!A5</f>
        <v>As of September 11, 2022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2.7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5.75">
      <c r="A7" s="55" t="s">
        <v>404</v>
      </c>
      <c r="B7" s="55" t="s">
        <v>355</v>
      </c>
      <c r="C7" s="202" t="s">
        <v>400</v>
      </c>
      <c r="D7" s="202"/>
      <c r="E7" s="202"/>
      <c r="F7" s="202" t="s">
        <v>357</v>
      </c>
      <c r="G7" s="202"/>
      <c r="H7" s="17" t="s">
        <v>74</v>
      </c>
      <c r="K7" s="55"/>
    </row>
    <row r="8" spans="2:11" ht="12.75">
      <c r="B8" s="27" t="s">
        <v>358</v>
      </c>
      <c r="C8" s="5" t="s">
        <v>70</v>
      </c>
      <c r="D8" s="5" t="s">
        <v>71</v>
      </c>
      <c r="E8" s="5" t="s">
        <v>330</v>
      </c>
      <c r="F8" s="5" t="s">
        <v>72</v>
      </c>
      <c r="G8" s="5" t="s">
        <v>350</v>
      </c>
      <c r="H8" s="5" t="s">
        <v>354</v>
      </c>
      <c r="I8" s="5" t="s">
        <v>442</v>
      </c>
      <c r="J8" s="5" t="s">
        <v>429</v>
      </c>
      <c r="K8" s="5" t="s">
        <v>443</v>
      </c>
    </row>
    <row r="9" spans="1:11" ht="12.75">
      <c r="A9">
        <v>1</v>
      </c>
      <c r="B9" s="1">
        <v>39722</v>
      </c>
      <c r="C9" s="10" t="s">
        <v>84</v>
      </c>
      <c r="D9" s="10" t="s">
        <v>85</v>
      </c>
      <c r="E9" s="10">
        <v>1991</v>
      </c>
      <c r="F9" s="18">
        <f aca="true" t="shared" si="0" ref="F9:F22">G9*3.28</f>
        <v>227.95999999999998</v>
      </c>
      <c r="G9" s="22">
        <v>69.5</v>
      </c>
      <c r="H9" s="20" t="s">
        <v>80</v>
      </c>
      <c r="I9" s="113" t="s">
        <v>481</v>
      </c>
      <c r="J9">
        <v>2008</v>
      </c>
      <c r="K9" s="5"/>
    </row>
    <row r="10" spans="1:11" ht="12.75">
      <c r="A10">
        <f>A9+1</f>
        <v>2</v>
      </c>
      <c r="B10" s="1">
        <v>36069</v>
      </c>
      <c r="C10" t="s">
        <v>42</v>
      </c>
      <c r="D10" s="7" t="s">
        <v>43</v>
      </c>
      <c r="E10">
        <v>1982</v>
      </c>
      <c r="F10" s="18">
        <f t="shared" si="0"/>
        <v>213.2</v>
      </c>
      <c r="G10" s="24">
        <v>65</v>
      </c>
      <c r="H10" s="20" t="s">
        <v>80</v>
      </c>
      <c r="I10" s="20">
        <f aca="true" t="shared" si="1" ref="I10:I48">J10-E10</f>
        <v>16</v>
      </c>
      <c r="J10">
        <v>1998</v>
      </c>
      <c r="K10" s="55"/>
    </row>
    <row r="11" spans="1:11" ht="12.75">
      <c r="A11">
        <f aca="true" t="shared" si="2" ref="A11:A17">A10+1</f>
        <v>3</v>
      </c>
      <c r="B11" s="1">
        <v>37165</v>
      </c>
      <c r="C11" t="s">
        <v>59</v>
      </c>
      <c r="D11" s="7" t="s">
        <v>60</v>
      </c>
      <c r="E11">
        <v>1984</v>
      </c>
      <c r="F11" s="18">
        <f t="shared" si="0"/>
        <v>208.28</v>
      </c>
      <c r="G11" s="24">
        <v>63.5</v>
      </c>
      <c r="H11" s="20" t="s">
        <v>122</v>
      </c>
      <c r="I11" s="20">
        <v>16</v>
      </c>
      <c r="J11">
        <v>2001</v>
      </c>
      <c r="K11" s="55"/>
    </row>
    <row r="12" spans="1:11" ht="12.75">
      <c r="A12">
        <f t="shared" si="2"/>
        <v>4</v>
      </c>
      <c r="B12" s="1">
        <v>38626</v>
      </c>
      <c r="C12" s="7" t="s">
        <v>166</v>
      </c>
      <c r="D12" s="7" t="s">
        <v>167</v>
      </c>
      <c r="E12" s="10">
        <v>1989</v>
      </c>
      <c r="F12" s="18">
        <f t="shared" si="0"/>
        <v>201.06399999999996</v>
      </c>
      <c r="G12" s="23">
        <v>61.3</v>
      </c>
      <c r="H12" s="20" t="s">
        <v>201</v>
      </c>
      <c r="I12" s="20">
        <v>16</v>
      </c>
      <c r="J12">
        <v>2005</v>
      </c>
      <c r="K12" s="55">
        <v>4</v>
      </c>
    </row>
    <row r="13" spans="1:11" ht="12.75">
      <c r="A13">
        <f t="shared" si="2"/>
        <v>5</v>
      </c>
      <c r="B13" s="1">
        <v>40452</v>
      </c>
      <c r="C13" s="8" t="s">
        <v>165</v>
      </c>
      <c r="D13" s="10" t="s">
        <v>164</v>
      </c>
      <c r="E13" s="8">
        <v>1993</v>
      </c>
      <c r="F13" s="18">
        <f t="shared" si="0"/>
        <v>211.88799999999998</v>
      </c>
      <c r="G13" s="25">
        <v>64.6</v>
      </c>
      <c r="H13" s="21" t="s">
        <v>6</v>
      </c>
      <c r="I13" s="20">
        <f t="shared" si="1"/>
        <v>17</v>
      </c>
      <c r="J13">
        <v>2010</v>
      </c>
      <c r="K13" s="55"/>
    </row>
    <row r="14" spans="1:11" ht="12.75">
      <c r="A14">
        <f t="shared" si="2"/>
        <v>6</v>
      </c>
      <c r="B14" s="1">
        <v>38626</v>
      </c>
      <c r="C14" s="7" t="s">
        <v>140</v>
      </c>
      <c r="D14" s="7" t="s">
        <v>76</v>
      </c>
      <c r="E14" s="7">
        <v>1988</v>
      </c>
      <c r="F14" s="18">
        <f t="shared" si="0"/>
        <v>203.688</v>
      </c>
      <c r="G14" s="23">
        <v>62.1</v>
      </c>
      <c r="H14" s="20" t="s">
        <v>79</v>
      </c>
      <c r="I14" s="20">
        <f t="shared" si="1"/>
        <v>17</v>
      </c>
      <c r="J14">
        <v>2005</v>
      </c>
      <c r="K14" s="55"/>
    </row>
    <row r="15" spans="1:11" ht="12.75">
      <c r="A15">
        <f t="shared" si="2"/>
        <v>7</v>
      </c>
      <c r="B15" s="77">
        <v>43653</v>
      </c>
      <c r="C15" s="10" t="s">
        <v>438</v>
      </c>
      <c r="D15" s="10" t="s">
        <v>437</v>
      </c>
      <c r="E15" s="10">
        <v>2002</v>
      </c>
      <c r="F15" s="50">
        <f t="shared" si="0"/>
        <v>201.06399999999996</v>
      </c>
      <c r="G15" s="26">
        <v>61.3</v>
      </c>
      <c r="H15" s="21" t="s">
        <v>130</v>
      </c>
      <c r="I15" s="20">
        <f t="shared" si="1"/>
        <v>17</v>
      </c>
      <c r="J15" s="7">
        <v>2019</v>
      </c>
      <c r="K15" s="55"/>
    </row>
    <row r="16" spans="1:11" ht="12.75">
      <c r="A16">
        <f t="shared" si="2"/>
        <v>8</v>
      </c>
      <c r="B16" s="1">
        <v>35704</v>
      </c>
      <c r="C16" t="s">
        <v>224</v>
      </c>
      <c r="D16" t="s">
        <v>225</v>
      </c>
      <c r="E16">
        <v>1980</v>
      </c>
      <c r="F16" s="18">
        <f t="shared" si="0"/>
        <v>200.07999999999998</v>
      </c>
      <c r="G16" s="24">
        <v>61</v>
      </c>
      <c r="H16" s="20" t="s">
        <v>80</v>
      </c>
      <c r="I16" s="20">
        <f t="shared" si="1"/>
        <v>17</v>
      </c>
      <c r="J16">
        <v>1997</v>
      </c>
      <c r="K16" s="55"/>
    </row>
    <row r="17" spans="1:11" ht="12.75">
      <c r="A17">
        <f t="shared" si="2"/>
        <v>9</v>
      </c>
      <c r="B17" s="1">
        <v>41548</v>
      </c>
      <c r="C17" s="8" t="s">
        <v>75</v>
      </c>
      <c r="D17" s="8" t="s">
        <v>76</v>
      </c>
      <c r="E17" s="8">
        <v>1996</v>
      </c>
      <c r="F17" s="18">
        <f t="shared" si="0"/>
        <v>200.07999999999998</v>
      </c>
      <c r="G17" s="25">
        <v>61</v>
      </c>
      <c r="H17" s="21" t="s">
        <v>79</v>
      </c>
      <c r="I17" s="20">
        <f t="shared" si="1"/>
        <v>17</v>
      </c>
      <c r="J17">
        <v>2013</v>
      </c>
      <c r="K17" s="55">
        <v>5</v>
      </c>
    </row>
    <row r="18" spans="1:11" ht="12.75">
      <c r="A18">
        <f aca="true" t="shared" si="3" ref="A18:A29">A17+1</f>
        <v>10</v>
      </c>
      <c r="B18" s="1">
        <v>42278</v>
      </c>
      <c r="C18" s="8" t="s">
        <v>68</v>
      </c>
      <c r="D18" s="8" t="s">
        <v>88</v>
      </c>
      <c r="E18" s="8">
        <v>1997</v>
      </c>
      <c r="F18" s="18">
        <f t="shared" si="0"/>
        <v>212.872</v>
      </c>
      <c r="G18" s="25">
        <v>64.9</v>
      </c>
      <c r="H18" s="19" t="s">
        <v>80</v>
      </c>
      <c r="I18" s="20">
        <f>J18-E18</f>
        <v>18</v>
      </c>
      <c r="J18">
        <v>2015</v>
      </c>
      <c r="K18" s="55"/>
    </row>
    <row r="19" spans="1:11" ht="12.75">
      <c r="A19">
        <f t="shared" si="3"/>
        <v>11</v>
      </c>
      <c r="B19" s="78" t="s">
        <v>465</v>
      </c>
      <c r="C19" s="10" t="s">
        <v>265</v>
      </c>
      <c r="D19" s="10" t="s">
        <v>440</v>
      </c>
      <c r="E19" s="10">
        <v>2002</v>
      </c>
      <c r="F19" s="50">
        <f t="shared" si="0"/>
        <v>211.88799999999998</v>
      </c>
      <c r="G19" s="26">
        <v>64.6</v>
      </c>
      <c r="H19" s="21" t="s">
        <v>80</v>
      </c>
      <c r="I19" s="21">
        <f>J19-E19</f>
        <v>18</v>
      </c>
      <c r="J19" s="10">
        <v>2020</v>
      </c>
      <c r="K19" s="55"/>
    </row>
    <row r="20" spans="1:11" ht="12.75">
      <c r="A20">
        <f>A19+1</f>
        <v>12</v>
      </c>
      <c r="B20" s="84" t="s">
        <v>521</v>
      </c>
      <c r="C20" s="168" t="s">
        <v>520</v>
      </c>
      <c r="D20" s="168" t="s">
        <v>436</v>
      </c>
      <c r="E20" s="168">
        <v>2003</v>
      </c>
      <c r="F20" s="170">
        <f t="shared" si="0"/>
        <v>211.232</v>
      </c>
      <c r="G20" s="171">
        <v>64.4</v>
      </c>
      <c r="H20" s="169" t="s">
        <v>106</v>
      </c>
      <c r="I20" s="20">
        <f>J20-E20</f>
        <v>18</v>
      </c>
      <c r="J20" s="7">
        <v>2021</v>
      </c>
      <c r="K20" s="55"/>
    </row>
    <row r="21" spans="1:11" ht="12.75">
      <c r="A21">
        <f>A20+1</f>
        <v>13</v>
      </c>
      <c r="B21" s="1">
        <v>42278</v>
      </c>
      <c r="C21" s="8" t="s">
        <v>289</v>
      </c>
      <c r="D21" s="8" t="s">
        <v>139</v>
      </c>
      <c r="E21" s="8">
        <v>1997</v>
      </c>
      <c r="F21" s="18">
        <f t="shared" si="0"/>
        <v>208.28</v>
      </c>
      <c r="G21" s="25">
        <v>63.5</v>
      </c>
      <c r="H21" s="19" t="s">
        <v>80</v>
      </c>
      <c r="I21" s="79">
        <f t="shared" si="1"/>
        <v>18</v>
      </c>
      <c r="J21">
        <v>2015</v>
      </c>
      <c r="K21" s="55"/>
    </row>
    <row r="22" spans="1:11" ht="12.75">
      <c r="A22">
        <f t="shared" si="3"/>
        <v>14</v>
      </c>
      <c r="B22" s="1">
        <v>40817</v>
      </c>
      <c r="C22" s="8" t="s">
        <v>308</v>
      </c>
      <c r="D22" s="8" t="s">
        <v>309</v>
      </c>
      <c r="E22" s="8">
        <v>1993</v>
      </c>
      <c r="F22" s="18">
        <f t="shared" si="0"/>
        <v>207.95199999999997</v>
      </c>
      <c r="G22" s="25">
        <v>63.4</v>
      </c>
      <c r="H22" s="21" t="s">
        <v>310</v>
      </c>
      <c r="I22" s="79">
        <f t="shared" si="1"/>
        <v>18</v>
      </c>
      <c r="J22">
        <v>2011</v>
      </c>
      <c r="K22" s="55"/>
    </row>
    <row r="23" spans="1:11" ht="12.75">
      <c r="A23">
        <f t="shared" si="3"/>
        <v>15</v>
      </c>
      <c r="B23" s="181" t="s">
        <v>606</v>
      </c>
      <c r="C23" s="153" t="s">
        <v>603</v>
      </c>
      <c r="D23" s="153" t="s">
        <v>604</v>
      </c>
      <c r="E23" s="72">
        <v>2004</v>
      </c>
      <c r="F23" s="182">
        <f>G23*3.28</f>
        <v>207.62399999999997</v>
      </c>
      <c r="G23" s="183">
        <v>63.3</v>
      </c>
      <c r="H23" s="149" t="s">
        <v>201</v>
      </c>
      <c r="I23" s="98">
        <v>18</v>
      </c>
      <c r="J23" s="168">
        <v>2022</v>
      </c>
      <c r="K23" s="55"/>
    </row>
    <row r="24" spans="1:11" ht="12.75">
      <c r="A24">
        <f t="shared" si="3"/>
        <v>16</v>
      </c>
      <c r="B24" s="1">
        <v>36069</v>
      </c>
      <c r="C24" t="s">
        <v>86</v>
      </c>
      <c r="D24" t="s">
        <v>87</v>
      </c>
      <c r="E24">
        <v>1980</v>
      </c>
      <c r="F24" s="18">
        <f aca="true" t="shared" si="4" ref="F24:F31">G24*3.28</f>
        <v>205.328</v>
      </c>
      <c r="G24" s="24">
        <v>62.6</v>
      </c>
      <c r="H24" s="20" t="s">
        <v>79</v>
      </c>
      <c r="I24" s="79">
        <f aca="true" t="shared" si="5" ref="I24:I30">J24-E24</f>
        <v>18</v>
      </c>
      <c r="J24">
        <v>1998</v>
      </c>
      <c r="K24" s="55"/>
    </row>
    <row r="25" spans="1:11" ht="12.75">
      <c r="A25">
        <f t="shared" si="3"/>
        <v>17</v>
      </c>
      <c r="B25" s="1">
        <v>35704</v>
      </c>
      <c r="C25" s="7" t="s">
        <v>59</v>
      </c>
      <c r="D25" s="7" t="s">
        <v>175</v>
      </c>
      <c r="E25" s="7">
        <f>2018-39</f>
        <v>1979</v>
      </c>
      <c r="F25" s="18">
        <f t="shared" si="4"/>
        <v>205</v>
      </c>
      <c r="G25" s="23">
        <v>62.5</v>
      </c>
      <c r="H25" s="20" t="s">
        <v>80</v>
      </c>
      <c r="I25" s="79">
        <f t="shared" si="5"/>
        <v>18</v>
      </c>
      <c r="J25">
        <v>1997</v>
      </c>
      <c r="K25" s="55"/>
    </row>
    <row r="26" spans="1:11" ht="12.75">
      <c r="A26">
        <f t="shared" si="3"/>
        <v>18</v>
      </c>
      <c r="B26" s="1">
        <v>40452</v>
      </c>
      <c r="C26" t="s">
        <v>118</v>
      </c>
      <c r="D26" t="s">
        <v>150</v>
      </c>
      <c r="E26">
        <v>1992</v>
      </c>
      <c r="F26" s="18">
        <f t="shared" si="4"/>
        <v>205</v>
      </c>
      <c r="G26" s="24">
        <v>62.5</v>
      </c>
      <c r="H26" s="20" t="s">
        <v>151</v>
      </c>
      <c r="I26" s="79">
        <f t="shared" si="5"/>
        <v>18</v>
      </c>
      <c r="J26">
        <v>2010</v>
      </c>
      <c r="K26" s="55"/>
    </row>
    <row r="27" spans="1:11" ht="12.75">
      <c r="A27">
        <f t="shared" si="3"/>
        <v>19</v>
      </c>
      <c r="B27" s="1">
        <v>41548</v>
      </c>
      <c r="C27" s="8" t="s">
        <v>316</v>
      </c>
      <c r="D27" s="8" t="s">
        <v>317</v>
      </c>
      <c r="E27" s="8">
        <v>1995</v>
      </c>
      <c r="F27" s="18">
        <f t="shared" si="4"/>
        <v>205</v>
      </c>
      <c r="G27" s="25">
        <v>62.5</v>
      </c>
      <c r="H27" s="21" t="s">
        <v>122</v>
      </c>
      <c r="I27" s="79">
        <f t="shared" si="5"/>
        <v>18</v>
      </c>
      <c r="J27">
        <v>2013</v>
      </c>
      <c r="K27" s="55"/>
    </row>
    <row r="28" spans="1:11" ht="12.75">
      <c r="A28">
        <f t="shared" si="3"/>
        <v>20</v>
      </c>
      <c r="B28" s="1">
        <v>40452</v>
      </c>
      <c r="C28" s="8" t="s">
        <v>115</v>
      </c>
      <c r="D28" s="8" t="s">
        <v>116</v>
      </c>
      <c r="E28" s="8">
        <v>1992</v>
      </c>
      <c r="F28" s="18">
        <f t="shared" si="4"/>
        <v>202.376</v>
      </c>
      <c r="G28" s="25">
        <v>61.7</v>
      </c>
      <c r="H28" s="21" t="s">
        <v>103</v>
      </c>
      <c r="I28" s="79">
        <f t="shared" si="5"/>
        <v>18</v>
      </c>
      <c r="J28">
        <v>2010</v>
      </c>
      <c r="K28" s="55"/>
    </row>
    <row r="29" spans="1:11" ht="12.75">
      <c r="A29">
        <f t="shared" si="3"/>
        <v>21</v>
      </c>
      <c r="B29" s="121" t="s">
        <v>465</v>
      </c>
      <c r="C29" s="10" t="s">
        <v>308</v>
      </c>
      <c r="D29" s="10" t="s">
        <v>470</v>
      </c>
      <c r="E29" s="10">
        <v>2002</v>
      </c>
      <c r="F29" s="50">
        <f t="shared" si="4"/>
        <v>200.07999999999998</v>
      </c>
      <c r="G29" s="26">
        <v>61</v>
      </c>
      <c r="H29" s="21" t="s">
        <v>155</v>
      </c>
      <c r="I29" s="79">
        <f t="shared" si="5"/>
        <v>18</v>
      </c>
      <c r="J29" s="10">
        <v>2020</v>
      </c>
      <c r="K29" s="55">
        <v>12</v>
      </c>
    </row>
    <row r="30" spans="1:11" ht="12.75">
      <c r="A30">
        <f>A29+1</f>
        <v>22</v>
      </c>
      <c r="B30" s="78" t="s">
        <v>407</v>
      </c>
      <c r="C30" s="10" t="s">
        <v>409</v>
      </c>
      <c r="D30" s="10" t="s">
        <v>410</v>
      </c>
      <c r="E30" s="10">
        <v>1999</v>
      </c>
      <c r="F30" s="50">
        <f t="shared" si="4"/>
        <v>208.28</v>
      </c>
      <c r="G30" s="26">
        <v>63.5</v>
      </c>
      <c r="H30" s="21" t="s">
        <v>79</v>
      </c>
      <c r="I30" s="98">
        <f t="shared" si="5"/>
        <v>19</v>
      </c>
      <c r="J30">
        <v>2018</v>
      </c>
      <c r="K30" s="55"/>
    </row>
    <row r="31" spans="1:11" ht="12.75">
      <c r="A31">
        <f>A30+1</f>
        <v>23</v>
      </c>
      <c r="B31" s="78" t="s">
        <v>407</v>
      </c>
      <c r="C31" s="10" t="s">
        <v>408</v>
      </c>
      <c r="D31" s="10" t="s">
        <v>4</v>
      </c>
      <c r="E31" s="10">
        <v>1999</v>
      </c>
      <c r="F31" s="50">
        <f t="shared" si="4"/>
        <v>205.98399999999998</v>
      </c>
      <c r="G31" s="26">
        <v>62.8</v>
      </c>
      <c r="H31" s="21" t="s">
        <v>79</v>
      </c>
      <c r="I31" s="98">
        <f t="shared" si="1"/>
        <v>19</v>
      </c>
      <c r="J31">
        <v>2018</v>
      </c>
      <c r="K31" s="55"/>
    </row>
    <row r="32" spans="1:11" ht="12.75">
      <c r="A32">
        <f aca="true" t="shared" si="6" ref="A32:A67">A31+1</f>
        <v>24</v>
      </c>
      <c r="B32" s="77">
        <v>43667</v>
      </c>
      <c r="C32" s="10" t="s">
        <v>435</v>
      </c>
      <c r="D32" s="10" t="s">
        <v>436</v>
      </c>
      <c r="E32" s="10">
        <v>2000</v>
      </c>
      <c r="F32" s="50">
        <v>206</v>
      </c>
      <c r="G32" s="26">
        <v>62.8</v>
      </c>
      <c r="H32" s="21" t="s">
        <v>106</v>
      </c>
      <c r="I32" s="98">
        <f t="shared" si="1"/>
        <v>19</v>
      </c>
      <c r="J32" s="7">
        <v>2019</v>
      </c>
      <c r="K32" s="55"/>
    </row>
    <row r="33" spans="1:11" ht="12.75">
      <c r="A33">
        <f t="shared" si="6"/>
        <v>25</v>
      </c>
      <c r="B33" s="78" t="s">
        <v>465</v>
      </c>
      <c r="C33" s="10" t="s">
        <v>109</v>
      </c>
      <c r="D33" s="10" t="s">
        <v>452</v>
      </c>
      <c r="E33" s="10">
        <v>2000</v>
      </c>
      <c r="F33" s="50">
        <f>G33*3.28</f>
        <v>205.656</v>
      </c>
      <c r="G33" s="26">
        <v>62.7</v>
      </c>
      <c r="H33" s="21" t="s">
        <v>92</v>
      </c>
      <c r="I33" s="21">
        <v>19</v>
      </c>
      <c r="J33" s="10">
        <v>2020</v>
      </c>
      <c r="K33" s="55"/>
    </row>
    <row r="34" spans="1:11" ht="12.75">
      <c r="A34">
        <f t="shared" si="6"/>
        <v>26</v>
      </c>
      <c r="B34" s="1">
        <v>39356</v>
      </c>
      <c r="C34" s="10" t="s">
        <v>91</v>
      </c>
      <c r="D34" s="10" t="s">
        <v>340</v>
      </c>
      <c r="E34" s="10">
        <v>1988</v>
      </c>
      <c r="F34" s="18">
        <f aca="true" t="shared" si="7" ref="F34:F50">G34*3.28</f>
        <v>205</v>
      </c>
      <c r="G34" s="22">
        <v>62.5</v>
      </c>
      <c r="H34" s="21" t="s">
        <v>92</v>
      </c>
      <c r="I34" s="98">
        <f t="shared" si="1"/>
        <v>19</v>
      </c>
      <c r="J34">
        <v>2007</v>
      </c>
      <c r="K34" s="87"/>
    </row>
    <row r="35" spans="1:11" ht="12.75">
      <c r="A35">
        <f t="shared" si="6"/>
        <v>27</v>
      </c>
      <c r="B35" s="11">
        <v>43009</v>
      </c>
      <c r="C35" s="8" t="s">
        <v>126</v>
      </c>
      <c r="D35" s="8" t="s">
        <v>127</v>
      </c>
      <c r="E35" s="9">
        <v>1998</v>
      </c>
      <c r="F35" s="18">
        <f t="shared" si="7"/>
        <v>204.016</v>
      </c>
      <c r="G35" s="25">
        <v>62.2</v>
      </c>
      <c r="H35" s="19" t="s">
        <v>6</v>
      </c>
      <c r="I35" s="98">
        <f t="shared" si="1"/>
        <v>19</v>
      </c>
      <c r="J35">
        <v>2017</v>
      </c>
      <c r="K35" s="55"/>
    </row>
    <row r="36" spans="1:11" ht="12.75">
      <c r="A36">
        <f t="shared" si="6"/>
        <v>28</v>
      </c>
      <c r="B36" s="121" t="s">
        <v>465</v>
      </c>
      <c r="C36" s="10" t="s">
        <v>467</v>
      </c>
      <c r="D36" s="10" t="s">
        <v>426</v>
      </c>
      <c r="E36" s="10">
        <v>2001</v>
      </c>
      <c r="F36" s="50">
        <v>203</v>
      </c>
      <c r="G36" s="26">
        <v>61.9</v>
      </c>
      <c r="H36" s="21" t="s">
        <v>80</v>
      </c>
      <c r="I36" s="21">
        <f t="shared" si="1"/>
        <v>19</v>
      </c>
      <c r="J36" s="10">
        <v>2020</v>
      </c>
      <c r="K36" s="55"/>
    </row>
    <row r="37" spans="1:11" ht="12.75">
      <c r="A37">
        <f t="shared" si="6"/>
        <v>29</v>
      </c>
      <c r="B37" s="40">
        <v>41548</v>
      </c>
      <c r="C37" s="10" t="s">
        <v>120</v>
      </c>
      <c r="D37" s="10" t="s">
        <v>152</v>
      </c>
      <c r="E37" s="10">
        <v>1994</v>
      </c>
      <c r="F37" s="50">
        <f t="shared" si="7"/>
        <v>203.03199999999998</v>
      </c>
      <c r="G37" s="26">
        <v>61.9</v>
      </c>
      <c r="H37" s="21" t="s">
        <v>295</v>
      </c>
      <c r="I37" s="79">
        <f t="shared" si="1"/>
        <v>19</v>
      </c>
      <c r="J37" s="10">
        <v>2013</v>
      </c>
      <c r="K37" s="55"/>
    </row>
    <row r="38" spans="1:11" ht="12.75">
      <c r="A38">
        <f t="shared" si="6"/>
        <v>30</v>
      </c>
      <c r="B38" s="40">
        <v>41913</v>
      </c>
      <c r="C38" s="10" t="s">
        <v>141</v>
      </c>
      <c r="D38" s="10" t="s">
        <v>142</v>
      </c>
      <c r="E38" s="10">
        <v>1995</v>
      </c>
      <c r="F38" s="50">
        <f t="shared" si="7"/>
        <v>203.03199999999998</v>
      </c>
      <c r="G38" s="26">
        <v>61.9</v>
      </c>
      <c r="H38" s="21" t="s">
        <v>80</v>
      </c>
      <c r="I38" s="79">
        <f t="shared" si="1"/>
        <v>19</v>
      </c>
      <c r="J38" s="10">
        <v>2014</v>
      </c>
      <c r="K38" s="55"/>
    </row>
    <row r="39" spans="1:11" ht="12.75">
      <c r="A39">
        <f t="shared" si="6"/>
        <v>31</v>
      </c>
      <c r="B39" s="40">
        <v>37895</v>
      </c>
      <c r="C39" s="10" t="s">
        <v>64</v>
      </c>
      <c r="D39" s="10" t="s">
        <v>179</v>
      </c>
      <c r="E39" s="10">
        <v>1984</v>
      </c>
      <c r="F39" s="50">
        <f t="shared" si="7"/>
        <v>202.70399999999998</v>
      </c>
      <c r="G39" s="26">
        <v>61.8</v>
      </c>
      <c r="H39" s="21" t="s">
        <v>80</v>
      </c>
      <c r="I39" s="79">
        <f t="shared" si="1"/>
        <v>19</v>
      </c>
      <c r="J39" s="10">
        <v>2003</v>
      </c>
      <c r="K39" s="87"/>
    </row>
    <row r="40" spans="1:11" ht="12.75">
      <c r="A40">
        <f t="shared" si="6"/>
        <v>32</v>
      </c>
      <c r="B40" s="40">
        <v>42644</v>
      </c>
      <c r="C40" s="10" t="s">
        <v>324</v>
      </c>
      <c r="D40" s="10" t="s">
        <v>117</v>
      </c>
      <c r="E40" s="10">
        <v>1997</v>
      </c>
      <c r="F40" s="50">
        <f t="shared" si="7"/>
        <v>202.376</v>
      </c>
      <c r="G40" s="26">
        <v>61.7</v>
      </c>
      <c r="H40" s="21" t="s">
        <v>6</v>
      </c>
      <c r="I40" s="79">
        <f t="shared" si="1"/>
        <v>19</v>
      </c>
      <c r="J40" s="10">
        <v>2016</v>
      </c>
      <c r="K40" s="55"/>
    </row>
    <row r="41" spans="1:11" ht="12.75">
      <c r="A41">
        <f t="shared" si="6"/>
        <v>33</v>
      </c>
      <c r="B41" s="121" t="s">
        <v>465</v>
      </c>
      <c r="C41" s="10" t="s">
        <v>468</v>
      </c>
      <c r="D41" s="10" t="s">
        <v>469</v>
      </c>
      <c r="E41" s="10">
        <v>2001</v>
      </c>
      <c r="F41" s="50">
        <v>202</v>
      </c>
      <c r="G41" s="26">
        <v>61.6</v>
      </c>
      <c r="H41" s="21" t="s">
        <v>80</v>
      </c>
      <c r="I41" s="21">
        <f>J41-E41</f>
        <v>19</v>
      </c>
      <c r="J41" s="10">
        <v>2020</v>
      </c>
      <c r="K41" s="55"/>
    </row>
    <row r="42" spans="1:11" ht="12.75">
      <c r="A42">
        <f t="shared" si="6"/>
        <v>34</v>
      </c>
      <c r="B42" s="40">
        <v>43009</v>
      </c>
      <c r="C42" s="10" t="s">
        <v>128</v>
      </c>
      <c r="D42" s="10" t="s">
        <v>129</v>
      </c>
      <c r="E42" s="10">
        <v>1998</v>
      </c>
      <c r="F42" s="50">
        <f t="shared" si="7"/>
        <v>201.72</v>
      </c>
      <c r="G42" s="26">
        <v>61.5</v>
      </c>
      <c r="H42" s="21" t="s">
        <v>130</v>
      </c>
      <c r="I42" s="79">
        <f t="shared" si="1"/>
        <v>19</v>
      </c>
      <c r="J42" s="10">
        <v>2017</v>
      </c>
      <c r="K42" s="55"/>
    </row>
    <row r="43" spans="1:11" ht="12.75">
      <c r="A43">
        <f t="shared" si="6"/>
        <v>35</v>
      </c>
      <c r="B43" s="78" t="s">
        <v>422</v>
      </c>
      <c r="C43" s="10" t="s">
        <v>420</v>
      </c>
      <c r="D43" s="10" t="s">
        <v>421</v>
      </c>
      <c r="E43" s="10">
        <v>1999</v>
      </c>
      <c r="F43" s="50">
        <f t="shared" si="7"/>
        <v>201.72</v>
      </c>
      <c r="G43" s="26">
        <v>61.5</v>
      </c>
      <c r="H43" s="21" t="s">
        <v>122</v>
      </c>
      <c r="I43" s="98">
        <f t="shared" si="1"/>
        <v>19</v>
      </c>
      <c r="J43">
        <v>2018</v>
      </c>
      <c r="K43" s="55"/>
    </row>
    <row r="44" spans="1:11" ht="12.75">
      <c r="A44">
        <f t="shared" si="6"/>
        <v>36</v>
      </c>
      <c r="B44" s="1">
        <v>39722</v>
      </c>
      <c r="C44" s="8" t="s">
        <v>144</v>
      </c>
      <c r="D44" s="8" t="s">
        <v>145</v>
      </c>
      <c r="E44" s="10">
        <v>1989</v>
      </c>
      <c r="F44" s="18">
        <f t="shared" si="7"/>
        <v>201.06399999999996</v>
      </c>
      <c r="G44" s="22">
        <v>61.3</v>
      </c>
      <c r="H44" s="21" t="s">
        <v>80</v>
      </c>
      <c r="I44" s="98">
        <f t="shared" si="1"/>
        <v>19</v>
      </c>
      <c r="J44">
        <v>2008</v>
      </c>
      <c r="K44" s="87"/>
    </row>
    <row r="45" spans="1:11" ht="12.75">
      <c r="A45">
        <f t="shared" si="6"/>
        <v>37</v>
      </c>
      <c r="B45" s="11">
        <v>43269</v>
      </c>
      <c r="C45" s="8" t="s">
        <v>123</v>
      </c>
      <c r="D45" s="8" t="s">
        <v>124</v>
      </c>
      <c r="E45" s="8">
        <v>1999</v>
      </c>
      <c r="F45" s="76">
        <f t="shared" si="7"/>
        <v>200.5392</v>
      </c>
      <c r="G45" s="25">
        <v>61.14</v>
      </c>
      <c r="H45" s="19" t="s">
        <v>80</v>
      </c>
      <c r="I45" s="98">
        <f t="shared" si="1"/>
        <v>19</v>
      </c>
      <c r="J45">
        <v>2018</v>
      </c>
      <c r="K45" s="87"/>
    </row>
    <row r="46" spans="1:11" ht="12.75">
      <c r="A46">
        <f t="shared" si="6"/>
        <v>38</v>
      </c>
      <c r="B46" s="1">
        <v>38626</v>
      </c>
      <c r="C46" s="7" t="s">
        <v>81</v>
      </c>
      <c r="D46" s="7" t="s">
        <v>82</v>
      </c>
      <c r="E46" s="7">
        <v>1986</v>
      </c>
      <c r="F46" s="18">
        <f t="shared" si="7"/>
        <v>199.75199999999998</v>
      </c>
      <c r="G46" s="23">
        <v>60.9</v>
      </c>
      <c r="H46" s="20" t="s">
        <v>296</v>
      </c>
      <c r="I46" s="98">
        <f t="shared" si="1"/>
        <v>19</v>
      </c>
      <c r="J46">
        <v>2005</v>
      </c>
      <c r="K46" s="52">
        <v>17</v>
      </c>
    </row>
    <row r="47" spans="1:11" ht="12.75">
      <c r="A47">
        <f t="shared" si="6"/>
        <v>39</v>
      </c>
      <c r="B47" s="1">
        <v>39722</v>
      </c>
      <c r="C47" s="8" t="s">
        <v>62</v>
      </c>
      <c r="D47" s="8" t="s">
        <v>63</v>
      </c>
      <c r="E47" s="8">
        <v>1988</v>
      </c>
      <c r="F47" s="18">
        <f t="shared" si="7"/>
        <v>208.28</v>
      </c>
      <c r="G47" s="22">
        <v>63.5</v>
      </c>
      <c r="H47" s="21" t="s">
        <v>122</v>
      </c>
      <c r="I47" s="98">
        <f t="shared" si="1"/>
        <v>20</v>
      </c>
      <c r="J47">
        <v>2008</v>
      </c>
      <c r="K47" s="52"/>
    </row>
    <row r="48" spans="1:11" ht="12.75">
      <c r="A48">
        <f t="shared" si="6"/>
        <v>40</v>
      </c>
      <c r="B48" s="1">
        <v>42278</v>
      </c>
      <c r="C48" s="8" t="s">
        <v>299</v>
      </c>
      <c r="D48" s="8" t="s">
        <v>136</v>
      </c>
      <c r="E48" s="8">
        <v>1995</v>
      </c>
      <c r="F48" s="18">
        <f t="shared" si="7"/>
        <v>207.62399999999997</v>
      </c>
      <c r="G48" s="25">
        <v>63.3</v>
      </c>
      <c r="H48" s="19" t="s">
        <v>80</v>
      </c>
      <c r="I48" s="98">
        <f t="shared" si="1"/>
        <v>20</v>
      </c>
      <c r="J48">
        <v>2015</v>
      </c>
      <c r="K48" s="52"/>
    </row>
    <row r="49" spans="1:11" ht="12.75">
      <c r="A49">
        <f t="shared" si="6"/>
        <v>41</v>
      </c>
      <c r="B49" s="1">
        <v>37530</v>
      </c>
      <c r="C49" t="s">
        <v>256</v>
      </c>
      <c r="D49" t="s">
        <v>172</v>
      </c>
      <c r="E49" s="10">
        <v>1982</v>
      </c>
      <c r="F49" s="18">
        <f t="shared" si="7"/>
        <v>206.148</v>
      </c>
      <c r="G49" s="24">
        <v>62.85</v>
      </c>
      <c r="H49" s="2" t="s">
        <v>79</v>
      </c>
      <c r="I49" s="98">
        <f aca="true" t="shared" si="8" ref="I49:I66">J49-E49</f>
        <v>20</v>
      </c>
      <c r="J49">
        <v>2002</v>
      </c>
      <c r="K49" s="52"/>
    </row>
    <row r="50" spans="1:11" ht="12.75">
      <c r="A50">
        <f t="shared" si="6"/>
        <v>42</v>
      </c>
      <c r="B50" s="1">
        <v>41548</v>
      </c>
      <c r="C50" s="8" t="s">
        <v>283</v>
      </c>
      <c r="D50" s="8" t="s">
        <v>319</v>
      </c>
      <c r="E50" s="8">
        <v>1993</v>
      </c>
      <c r="F50" s="18">
        <f t="shared" si="7"/>
        <v>203.35999999999999</v>
      </c>
      <c r="G50" s="25">
        <v>62</v>
      </c>
      <c r="H50" s="21" t="s">
        <v>79</v>
      </c>
      <c r="I50" s="98">
        <f t="shared" si="8"/>
        <v>20</v>
      </c>
      <c r="J50">
        <v>2013</v>
      </c>
      <c r="K50" s="93"/>
    </row>
    <row r="51" spans="1:11" ht="12.75">
      <c r="A51">
        <f t="shared" si="6"/>
        <v>43</v>
      </c>
      <c r="B51" s="78" t="s">
        <v>425</v>
      </c>
      <c r="C51" s="10" t="s">
        <v>300</v>
      </c>
      <c r="D51" s="10" t="s">
        <v>426</v>
      </c>
      <c r="E51" s="10">
        <v>1998</v>
      </c>
      <c r="F51" s="50">
        <v>203</v>
      </c>
      <c r="G51" s="26">
        <v>62</v>
      </c>
      <c r="H51" s="21" t="s">
        <v>80</v>
      </c>
      <c r="I51" s="19">
        <f t="shared" si="8"/>
        <v>20</v>
      </c>
      <c r="J51">
        <v>2018</v>
      </c>
      <c r="K51" s="93"/>
    </row>
    <row r="52" spans="1:11" ht="12.75">
      <c r="A52">
        <f t="shared" si="6"/>
        <v>44</v>
      </c>
      <c r="B52" s="1">
        <v>35339</v>
      </c>
      <c r="C52" t="s">
        <v>209</v>
      </c>
      <c r="D52" s="7" t="s">
        <v>131</v>
      </c>
      <c r="E52" s="10">
        <v>1976</v>
      </c>
      <c r="F52" s="18">
        <f aca="true" t="shared" si="9" ref="F52:F66">G52*3.28</f>
        <v>202.70399999999998</v>
      </c>
      <c r="G52" s="24">
        <v>61.8</v>
      </c>
      <c r="H52" s="20" t="s">
        <v>79</v>
      </c>
      <c r="I52" s="98">
        <f t="shared" si="8"/>
        <v>20</v>
      </c>
      <c r="J52">
        <v>1996</v>
      </c>
      <c r="K52" s="52"/>
    </row>
    <row r="53" spans="1:11" ht="12.75">
      <c r="A53">
        <f t="shared" si="6"/>
        <v>45</v>
      </c>
      <c r="B53" s="11">
        <v>43299</v>
      </c>
      <c r="C53" s="10" t="s">
        <v>393</v>
      </c>
      <c r="D53" s="10" t="s">
        <v>394</v>
      </c>
      <c r="E53" s="10">
        <v>1998</v>
      </c>
      <c r="F53" s="50">
        <f t="shared" si="9"/>
        <v>201.392</v>
      </c>
      <c r="G53" s="26">
        <v>61.4</v>
      </c>
      <c r="H53" s="21" t="s">
        <v>151</v>
      </c>
      <c r="I53" s="98">
        <f t="shared" si="8"/>
        <v>20</v>
      </c>
      <c r="J53">
        <v>2018</v>
      </c>
      <c r="K53" s="52"/>
    </row>
    <row r="54" spans="1:11" ht="12.75">
      <c r="A54">
        <f t="shared" si="6"/>
        <v>46</v>
      </c>
      <c r="B54" s="40">
        <v>43299</v>
      </c>
      <c r="C54" s="10" t="s">
        <v>417</v>
      </c>
      <c r="D54" s="10" t="s">
        <v>416</v>
      </c>
      <c r="E54" s="10">
        <v>1998</v>
      </c>
      <c r="F54" s="50">
        <f t="shared" si="9"/>
        <v>199.52239999999998</v>
      </c>
      <c r="G54" s="26">
        <v>60.83</v>
      </c>
      <c r="H54" s="21" t="s">
        <v>92</v>
      </c>
      <c r="I54" s="98">
        <f t="shared" si="8"/>
        <v>20</v>
      </c>
      <c r="J54">
        <v>2018</v>
      </c>
      <c r="K54" s="52">
        <v>8</v>
      </c>
    </row>
    <row r="55" spans="1:11" ht="12.75">
      <c r="A55">
        <f t="shared" si="6"/>
        <v>47</v>
      </c>
      <c r="B55" s="1">
        <v>35339</v>
      </c>
      <c r="C55" t="s">
        <v>206</v>
      </c>
      <c r="D55" s="7" t="s">
        <v>39</v>
      </c>
      <c r="E55">
        <v>1975</v>
      </c>
      <c r="F55" s="18">
        <f t="shared" si="9"/>
        <v>213.52799999999996</v>
      </c>
      <c r="G55" s="24">
        <v>65.1</v>
      </c>
      <c r="H55" s="20" t="s">
        <v>80</v>
      </c>
      <c r="I55" s="98">
        <f t="shared" si="8"/>
        <v>21</v>
      </c>
      <c r="J55">
        <v>1996</v>
      </c>
      <c r="K55" s="52"/>
    </row>
    <row r="56" spans="1:11" ht="12.75">
      <c r="A56">
        <f t="shared" si="6"/>
        <v>48</v>
      </c>
      <c r="B56" s="1">
        <v>39722</v>
      </c>
      <c r="C56" s="10" t="s">
        <v>101</v>
      </c>
      <c r="D56" s="10" t="s">
        <v>102</v>
      </c>
      <c r="E56" s="10">
        <v>1987</v>
      </c>
      <c r="F56" s="18">
        <f t="shared" si="9"/>
        <v>208.936</v>
      </c>
      <c r="G56" s="22">
        <v>63.7</v>
      </c>
      <c r="H56" s="21" t="s">
        <v>103</v>
      </c>
      <c r="I56" s="98">
        <f t="shared" si="8"/>
        <v>21</v>
      </c>
      <c r="J56">
        <v>2008</v>
      </c>
      <c r="K56" s="52"/>
    </row>
    <row r="57" spans="1:11" ht="12.75">
      <c r="A57">
        <f t="shared" si="6"/>
        <v>49</v>
      </c>
      <c r="B57" s="1">
        <v>36800</v>
      </c>
      <c r="C57" t="s">
        <v>241</v>
      </c>
      <c r="D57" t="s">
        <v>242</v>
      </c>
      <c r="E57">
        <v>1979</v>
      </c>
      <c r="F57" s="18">
        <f t="shared" si="9"/>
        <v>206.31199999999998</v>
      </c>
      <c r="G57" s="24">
        <v>62.9</v>
      </c>
      <c r="H57" s="2" t="s">
        <v>79</v>
      </c>
      <c r="I57" s="98">
        <f t="shared" si="8"/>
        <v>21</v>
      </c>
      <c r="J57">
        <v>2000</v>
      </c>
      <c r="K57" s="52"/>
    </row>
    <row r="58" spans="1:11" ht="12.75">
      <c r="A58">
        <f t="shared" si="6"/>
        <v>50</v>
      </c>
      <c r="B58" s="11">
        <v>42278</v>
      </c>
      <c r="C58" s="8" t="s">
        <v>113</v>
      </c>
      <c r="D58" s="8" t="s">
        <v>114</v>
      </c>
      <c r="E58" s="8">
        <v>1994</v>
      </c>
      <c r="F58" s="18">
        <f t="shared" si="9"/>
        <v>206.31199999999998</v>
      </c>
      <c r="G58" s="25">
        <v>62.9</v>
      </c>
      <c r="H58" s="19" t="s">
        <v>92</v>
      </c>
      <c r="I58" s="98">
        <f t="shared" si="8"/>
        <v>21</v>
      </c>
      <c r="J58">
        <v>2015</v>
      </c>
      <c r="K58" s="52"/>
    </row>
    <row r="59" spans="1:11" ht="12.75">
      <c r="A59">
        <f t="shared" si="6"/>
        <v>51</v>
      </c>
      <c r="B59" s="1">
        <v>41913</v>
      </c>
      <c r="C59" s="8" t="s">
        <v>112</v>
      </c>
      <c r="D59" s="8" t="s">
        <v>320</v>
      </c>
      <c r="E59" s="8">
        <v>1993</v>
      </c>
      <c r="F59" s="18">
        <f t="shared" si="9"/>
        <v>205.656</v>
      </c>
      <c r="G59" s="25">
        <v>62.7</v>
      </c>
      <c r="H59" s="19" t="s">
        <v>98</v>
      </c>
      <c r="I59" s="98">
        <f t="shared" si="8"/>
        <v>21</v>
      </c>
      <c r="J59">
        <v>2014</v>
      </c>
      <c r="K59" s="93"/>
    </row>
    <row r="60" spans="1:11" ht="12.75">
      <c r="A60">
        <f t="shared" si="6"/>
        <v>52</v>
      </c>
      <c r="B60" s="1">
        <v>38626</v>
      </c>
      <c r="C60" s="7" t="s">
        <v>146</v>
      </c>
      <c r="D60" s="7" t="s">
        <v>147</v>
      </c>
      <c r="E60" s="7">
        <v>1984</v>
      </c>
      <c r="F60" s="18">
        <f t="shared" si="9"/>
        <v>203.35999999999999</v>
      </c>
      <c r="G60" s="23">
        <v>62</v>
      </c>
      <c r="H60" s="20" t="s">
        <v>122</v>
      </c>
      <c r="I60" s="98">
        <f t="shared" si="8"/>
        <v>21</v>
      </c>
      <c r="J60">
        <v>2005</v>
      </c>
      <c r="K60" s="52"/>
    </row>
    <row r="61" spans="1:11" ht="12.75">
      <c r="A61">
        <f t="shared" si="6"/>
        <v>53</v>
      </c>
      <c r="B61" s="1">
        <v>42644</v>
      </c>
      <c r="C61" s="8" t="s">
        <v>96</v>
      </c>
      <c r="D61" s="8" t="s">
        <v>97</v>
      </c>
      <c r="E61" s="8">
        <v>1995</v>
      </c>
      <c r="F61" s="18">
        <f t="shared" si="9"/>
        <v>201.72</v>
      </c>
      <c r="G61" s="25">
        <v>61.5</v>
      </c>
      <c r="H61" s="19" t="s">
        <v>98</v>
      </c>
      <c r="I61" s="98">
        <f t="shared" si="8"/>
        <v>21</v>
      </c>
      <c r="J61">
        <v>2016</v>
      </c>
      <c r="K61" s="52"/>
    </row>
    <row r="62" spans="1:11" ht="12.75">
      <c r="A62">
        <f t="shared" si="6"/>
        <v>54</v>
      </c>
      <c r="B62" s="11">
        <v>42644</v>
      </c>
      <c r="C62" s="8" t="s">
        <v>324</v>
      </c>
      <c r="D62" s="8" t="s">
        <v>325</v>
      </c>
      <c r="E62" s="8">
        <v>1995</v>
      </c>
      <c r="F62" s="18">
        <f t="shared" si="9"/>
        <v>201.06399999999996</v>
      </c>
      <c r="G62" s="25">
        <v>61.3</v>
      </c>
      <c r="H62" s="19" t="s">
        <v>6</v>
      </c>
      <c r="I62" s="98">
        <f t="shared" si="8"/>
        <v>21</v>
      </c>
      <c r="J62">
        <v>2016</v>
      </c>
      <c r="K62" s="93"/>
    </row>
    <row r="63" spans="1:21" ht="12.75">
      <c r="A63">
        <f t="shared" si="6"/>
        <v>55</v>
      </c>
      <c r="B63" s="78" t="s">
        <v>407</v>
      </c>
      <c r="C63" s="10" t="s">
        <v>411</v>
      </c>
      <c r="D63" s="10" t="s">
        <v>412</v>
      </c>
      <c r="E63" s="10">
        <v>1997</v>
      </c>
      <c r="F63" s="50">
        <f t="shared" si="9"/>
        <v>201.06399999999996</v>
      </c>
      <c r="G63" s="26">
        <v>61.3</v>
      </c>
      <c r="H63" s="21" t="s">
        <v>79</v>
      </c>
      <c r="I63" s="98">
        <f t="shared" si="8"/>
        <v>21</v>
      </c>
      <c r="J63">
        <v>2018</v>
      </c>
      <c r="K63" s="52"/>
      <c r="U63" s="10"/>
    </row>
    <row r="64" spans="1:21" ht="12.75">
      <c r="A64">
        <f t="shared" si="6"/>
        <v>56</v>
      </c>
      <c r="B64" s="1">
        <v>36800</v>
      </c>
      <c r="C64" t="s">
        <v>245</v>
      </c>
      <c r="D64" t="s">
        <v>246</v>
      </c>
      <c r="E64" s="7">
        <v>1979</v>
      </c>
      <c r="F64" s="18">
        <f t="shared" si="9"/>
        <v>200.408</v>
      </c>
      <c r="G64" s="24">
        <v>61.1</v>
      </c>
      <c r="H64" s="2" t="s">
        <v>80</v>
      </c>
      <c r="I64" s="98">
        <f t="shared" si="8"/>
        <v>21</v>
      </c>
      <c r="J64">
        <v>2000</v>
      </c>
      <c r="K64" s="94"/>
      <c r="U64" s="41"/>
    </row>
    <row r="65" spans="1:11" ht="12.75">
      <c r="A65">
        <f t="shared" si="6"/>
        <v>57</v>
      </c>
      <c r="B65" s="1">
        <v>37165</v>
      </c>
      <c r="C65" t="s">
        <v>249</v>
      </c>
      <c r="D65" t="s">
        <v>185</v>
      </c>
      <c r="E65">
        <f>2018-38</f>
        <v>1980</v>
      </c>
      <c r="F65" s="18">
        <f t="shared" si="9"/>
        <v>199.75199999999998</v>
      </c>
      <c r="G65" s="24">
        <v>60.9</v>
      </c>
      <c r="H65" s="2" t="s">
        <v>80</v>
      </c>
      <c r="I65" s="98">
        <f t="shared" si="8"/>
        <v>21</v>
      </c>
      <c r="J65">
        <v>2001</v>
      </c>
      <c r="K65" s="93"/>
    </row>
    <row r="66" spans="1:11" ht="12.75">
      <c r="A66">
        <f t="shared" si="6"/>
        <v>58</v>
      </c>
      <c r="B66" s="38">
        <v>40817</v>
      </c>
      <c r="C66" s="10" t="s">
        <v>120</v>
      </c>
      <c r="D66" s="10" t="s">
        <v>121</v>
      </c>
      <c r="E66" s="10">
        <v>1990</v>
      </c>
      <c r="F66" s="39">
        <f t="shared" si="9"/>
        <v>199.75199999999998</v>
      </c>
      <c r="G66" s="23">
        <v>60.9</v>
      </c>
      <c r="H66" s="21" t="s">
        <v>122</v>
      </c>
      <c r="I66" s="79">
        <f t="shared" si="8"/>
        <v>21</v>
      </c>
      <c r="J66" s="7">
        <v>2011</v>
      </c>
      <c r="K66" s="93"/>
    </row>
    <row r="67" spans="1:11" ht="12.75">
      <c r="A67">
        <f t="shared" si="6"/>
        <v>59</v>
      </c>
      <c r="B67" s="121" t="s">
        <v>501</v>
      </c>
      <c r="C67" s="10" t="s">
        <v>502</v>
      </c>
      <c r="D67" s="10" t="s">
        <v>503</v>
      </c>
      <c r="E67" s="10">
        <v>2000</v>
      </c>
      <c r="F67" s="50">
        <f>G67*3.28</f>
        <v>199.52239999999998</v>
      </c>
      <c r="G67" s="26">
        <v>60.83</v>
      </c>
      <c r="H67" s="21" t="s">
        <v>201</v>
      </c>
      <c r="I67" s="79">
        <v>21</v>
      </c>
      <c r="J67" s="7">
        <v>2021</v>
      </c>
      <c r="K67" s="94">
        <v>13</v>
      </c>
    </row>
    <row r="68" spans="1:11" ht="12.75">
      <c r="A68" s="7"/>
      <c r="B68" s="40"/>
      <c r="C68" s="10"/>
      <c r="D68" s="10"/>
      <c r="E68" s="10"/>
      <c r="F68" s="50"/>
      <c r="G68" s="26"/>
      <c r="H68" s="21"/>
      <c r="I68" s="62" t="s">
        <v>443</v>
      </c>
      <c r="J68" s="7"/>
      <c r="K68" s="52">
        <f>SUM(K10:K67)</f>
        <v>59</v>
      </c>
    </row>
    <row r="69" spans="1:18" ht="12.75">
      <c r="A69" s="210" t="s">
        <v>617</v>
      </c>
      <c r="B69" s="210"/>
      <c r="C69" s="210"/>
      <c r="D69" s="210"/>
      <c r="E69" s="210"/>
      <c r="F69" s="210"/>
      <c r="G69" s="210"/>
      <c r="H69" s="210"/>
      <c r="J69" s="7"/>
      <c r="K69" s="90"/>
      <c r="L69" s="7"/>
      <c r="M69" s="7"/>
      <c r="N69" s="39"/>
      <c r="O69" s="23"/>
      <c r="P69" s="20"/>
      <c r="Q69" s="7"/>
      <c r="R69" s="7"/>
    </row>
    <row r="70" spans="1:11" ht="12.75">
      <c r="A70" s="206" t="s">
        <v>419</v>
      </c>
      <c r="B70" s="206"/>
      <c r="C70" s="206"/>
      <c r="D70" s="206"/>
      <c r="E70" s="206"/>
      <c r="F70" s="206"/>
      <c r="G70" s="206"/>
      <c r="H70" s="206"/>
      <c r="K70" s="91"/>
    </row>
    <row r="71" spans="2:11" ht="12.75">
      <c r="B71" s="72" t="s">
        <v>418</v>
      </c>
      <c r="K71" s="2"/>
    </row>
    <row r="72" spans="3:8" ht="12.75">
      <c r="C72" s="95"/>
      <c r="D72" s="96"/>
      <c r="E72" s="95"/>
      <c r="F72" s="97"/>
      <c r="G72" s="96"/>
      <c r="H72" s="96"/>
    </row>
    <row r="73" spans="1:7" ht="12.75">
      <c r="A73" s="146" t="s">
        <v>512</v>
      </c>
      <c r="B73" s="146"/>
      <c r="C73" s="146"/>
      <c r="D73" s="146"/>
      <c r="E73" s="146"/>
      <c r="F73" s="146"/>
      <c r="G73" s="146"/>
    </row>
    <row r="74" spans="2:5" ht="12.75">
      <c r="B74" s="208" t="s">
        <v>445</v>
      </c>
      <c r="C74" s="208"/>
      <c r="D74" s="92"/>
      <c r="E74" s="92"/>
    </row>
    <row r="75" spans="1:3" ht="12.75">
      <c r="A75" s="89" t="s">
        <v>442</v>
      </c>
      <c r="C75" s="5" t="s">
        <v>443</v>
      </c>
    </row>
    <row r="76" spans="1:8" ht="12.75">
      <c r="A76" s="51">
        <v>16</v>
      </c>
      <c r="B76" s="56"/>
      <c r="C76" s="52">
        <f>K12</f>
        <v>4</v>
      </c>
      <c r="D76" s="51"/>
      <c r="E76" s="51"/>
      <c r="F76" s="51"/>
      <c r="G76" s="51"/>
      <c r="H76" s="51"/>
    </row>
    <row r="77" spans="1:3" ht="12.75">
      <c r="A77" s="56">
        <v>17</v>
      </c>
      <c r="B77" s="56"/>
      <c r="C77" s="55">
        <f>K17</f>
        <v>5</v>
      </c>
    </row>
    <row r="78" spans="1:3" ht="12.75">
      <c r="A78" s="56">
        <v>18</v>
      </c>
      <c r="B78" s="56"/>
      <c r="C78" s="87">
        <v>12</v>
      </c>
    </row>
    <row r="79" spans="1:3" ht="12.75">
      <c r="A79" s="56">
        <v>19</v>
      </c>
      <c r="B79" s="56"/>
      <c r="C79" s="87">
        <f>K46</f>
        <v>17</v>
      </c>
    </row>
    <row r="80" spans="1:3" ht="12.75">
      <c r="A80" s="56">
        <v>20</v>
      </c>
      <c r="B80" s="56"/>
      <c r="C80" s="55">
        <f>K54</f>
        <v>8</v>
      </c>
    </row>
    <row r="81" spans="1:3" ht="12.75">
      <c r="A81" s="56">
        <v>21</v>
      </c>
      <c r="B81" s="56"/>
      <c r="C81" s="88">
        <f>K67</f>
        <v>13</v>
      </c>
    </row>
    <row r="82" ht="12.75">
      <c r="C82" s="55">
        <f>SUM(C76:C81)</f>
        <v>59</v>
      </c>
    </row>
    <row r="83" spans="1:10" ht="12.75">
      <c r="A83" s="111" t="s">
        <v>480</v>
      </c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10" ht="12.75">
      <c r="A84" s="8" t="s">
        <v>518</v>
      </c>
      <c r="B84" s="111"/>
      <c r="C84" s="111"/>
      <c r="D84" s="111"/>
      <c r="E84" s="111"/>
      <c r="F84" s="111"/>
      <c r="G84" s="111"/>
      <c r="H84" s="111"/>
      <c r="I84" s="111"/>
      <c r="J84" s="111"/>
    </row>
    <row r="85" spans="1:4" ht="12.75">
      <c r="A85" s="8" t="s">
        <v>519</v>
      </c>
      <c r="B85" s="111"/>
      <c r="C85" s="111"/>
      <c r="D85" s="111"/>
    </row>
  </sheetData>
  <sheetProtection/>
  <mergeCells count="8">
    <mergeCell ref="B74:C74"/>
    <mergeCell ref="A1:K2"/>
    <mergeCell ref="A5:K6"/>
    <mergeCell ref="A70:H70"/>
    <mergeCell ref="C7:E7"/>
    <mergeCell ref="F7:G7"/>
    <mergeCell ref="A4:K4"/>
    <mergeCell ref="A69:H69"/>
  </mergeCells>
  <printOptions gridLines="1"/>
  <pageMargins left="0.75" right="0.75" top="1" bottom="1" header="0.5" footer="0.5"/>
  <pageSetup fitToHeight="3" fitToWidth="1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36" sqref="H36"/>
    </sheetView>
  </sheetViews>
  <sheetFormatPr defaultColWidth="9.140625" defaultRowHeight="12.75"/>
  <cols>
    <col min="4" max="4" width="14.28125" style="0" customWidth="1"/>
    <col min="7" max="7" width="15.28125" style="0" customWidth="1"/>
    <col min="8" max="8" width="13.8515625" style="0" customWidth="1"/>
  </cols>
  <sheetData>
    <row r="1" spans="1:9" ht="12.75">
      <c r="A1" s="199" t="s">
        <v>589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199"/>
      <c r="B2" s="199"/>
      <c r="C2" s="199"/>
      <c r="D2" s="199"/>
      <c r="E2" s="199"/>
      <c r="F2" s="199"/>
      <c r="G2" s="199"/>
      <c r="H2" s="199"/>
      <c r="I2" s="199"/>
    </row>
    <row r="3" spans="1:9" ht="12.75">
      <c r="A3" s="199"/>
      <c r="B3" s="199"/>
      <c r="C3" s="199"/>
      <c r="D3" s="199"/>
      <c r="E3" s="199"/>
      <c r="F3" s="199"/>
      <c r="G3" s="199"/>
      <c r="H3" s="199"/>
      <c r="I3" s="199"/>
    </row>
    <row r="4" spans="1:9" ht="12.75">
      <c r="A4" s="212" t="s">
        <v>620</v>
      </c>
      <c r="B4" s="212"/>
      <c r="C4" s="212"/>
      <c r="D4" s="212"/>
      <c r="E4" s="212"/>
      <c r="F4" s="212"/>
      <c r="G4" s="212"/>
      <c r="H4" s="212"/>
      <c r="I4" s="212"/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20.25">
      <c r="A6" s="212" t="str">
        <f>Alphabetized!A5</f>
        <v>As of September 11, 2022</v>
      </c>
      <c r="B6" s="212"/>
      <c r="C6" s="212"/>
      <c r="D6" s="212"/>
      <c r="E6" s="212"/>
      <c r="F6" s="212"/>
      <c r="G6" s="212"/>
      <c r="H6" s="212"/>
      <c r="I6" s="212"/>
    </row>
    <row r="7" spans="1:9" ht="18">
      <c r="A7" s="102" t="s">
        <v>404</v>
      </c>
      <c r="B7" s="64" t="s">
        <v>69</v>
      </c>
      <c r="C7" s="198" t="s">
        <v>406</v>
      </c>
      <c r="D7" s="198"/>
      <c r="E7" s="198" t="s">
        <v>357</v>
      </c>
      <c r="F7" s="198"/>
      <c r="G7" s="198" t="s">
        <v>351</v>
      </c>
      <c r="H7" s="198"/>
      <c r="I7" s="14" t="s">
        <v>330</v>
      </c>
    </row>
    <row r="8" spans="3:8" ht="12.75">
      <c r="C8" s="5" t="s">
        <v>70</v>
      </c>
      <c r="D8" s="5" t="s">
        <v>71</v>
      </c>
      <c r="E8" s="5" t="s">
        <v>72</v>
      </c>
      <c r="F8" s="5" t="s">
        <v>350</v>
      </c>
      <c r="G8" s="55" t="s">
        <v>356</v>
      </c>
      <c r="H8" s="5" t="s">
        <v>584</v>
      </c>
    </row>
    <row r="9" spans="1:9" ht="12.75">
      <c r="A9">
        <v>1</v>
      </c>
      <c r="B9" s="154">
        <v>37099</v>
      </c>
      <c r="C9" t="s">
        <v>556</v>
      </c>
      <c r="D9" t="s">
        <v>557</v>
      </c>
      <c r="E9" s="65">
        <v>180.72799999999998</v>
      </c>
      <c r="F9" s="4">
        <v>55.1</v>
      </c>
      <c r="G9" t="s">
        <v>554</v>
      </c>
      <c r="H9" t="s">
        <v>555</v>
      </c>
      <c r="I9" s="2" t="s">
        <v>333</v>
      </c>
    </row>
    <row r="10" spans="1:9" ht="12.75">
      <c r="A10">
        <v>2</v>
      </c>
      <c r="B10" s="154">
        <v>37458</v>
      </c>
      <c r="C10" t="s">
        <v>558</v>
      </c>
      <c r="D10" t="s">
        <v>187</v>
      </c>
      <c r="E10" s="65">
        <v>181.384</v>
      </c>
      <c r="F10" s="4">
        <v>55.3</v>
      </c>
      <c r="G10" t="s">
        <v>46</v>
      </c>
      <c r="H10" t="s">
        <v>585</v>
      </c>
      <c r="I10" s="2" t="s">
        <v>6</v>
      </c>
    </row>
    <row r="11" spans="1:9" ht="12.75">
      <c r="A11">
        <v>3</v>
      </c>
      <c r="B11" s="155">
        <v>40414</v>
      </c>
      <c r="C11" t="s">
        <v>559</v>
      </c>
      <c r="D11" s="7" t="s">
        <v>560</v>
      </c>
      <c r="E11" s="65">
        <v>187.28799999999998</v>
      </c>
      <c r="F11" s="4">
        <v>57.1</v>
      </c>
      <c r="G11" t="s">
        <v>44</v>
      </c>
      <c r="H11" t="s">
        <v>586</v>
      </c>
      <c r="I11" s="2" t="s">
        <v>228</v>
      </c>
    </row>
    <row r="12" spans="1:9" ht="12.75">
      <c r="A12">
        <v>4</v>
      </c>
      <c r="B12" s="155">
        <v>40454</v>
      </c>
      <c r="C12" t="s">
        <v>565</v>
      </c>
      <c r="D12" s="7" t="s">
        <v>566</v>
      </c>
      <c r="E12" s="65">
        <v>179.74399999999997</v>
      </c>
      <c r="F12" s="4">
        <v>54.8</v>
      </c>
      <c r="G12" t="s">
        <v>564</v>
      </c>
      <c r="H12" t="s">
        <v>587</v>
      </c>
      <c r="I12" s="2" t="s">
        <v>106</v>
      </c>
    </row>
    <row r="13" spans="1:9" ht="12.75">
      <c r="A13">
        <v>5</v>
      </c>
      <c r="B13" s="155">
        <v>40658</v>
      </c>
      <c r="C13" t="s">
        <v>561</v>
      </c>
      <c r="D13" s="7" t="s">
        <v>562</v>
      </c>
      <c r="E13" s="65">
        <v>179.74399999999997</v>
      </c>
      <c r="F13" s="4">
        <v>54.8</v>
      </c>
      <c r="G13" t="s">
        <v>563</v>
      </c>
      <c r="I13" s="2" t="s">
        <v>6</v>
      </c>
    </row>
    <row r="14" spans="1:9" ht="12.75">
      <c r="A14">
        <v>6</v>
      </c>
      <c r="B14" s="155">
        <v>40818</v>
      </c>
      <c r="C14" t="s">
        <v>567</v>
      </c>
      <c r="D14" s="7" t="s">
        <v>568</v>
      </c>
      <c r="E14" s="65">
        <v>185.976</v>
      </c>
      <c r="F14" s="4">
        <v>56.7</v>
      </c>
      <c r="G14" t="s">
        <v>564</v>
      </c>
      <c r="H14" t="s">
        <v>587</v>
      </c>
      <c r="I14" s="2" t="s">
        <v>98</v>
      </c>
    </row>
    <row r="15" spans="1:9" ht="12.75">
      <c r="A15">
        <v>7</v>
      </c>
      <c r="B15" s="155">
        <v>41553</v>
      </c>
      <c r="C15" s="7" t="s">
        <v>569</v>
      </c>
      <c r="D15" s="7" t="s">
        <v>570</v>
      </c>
      <c r="E15" s="65">
        <v>185.32</v>
      </c>
      <c r="F15" s="4">
        <v>56.5</v>
      </c>
      <c r="G15" t="s">
        <v>564</v>
      </c>
      <c r="H15" t="s">
        <v>587</v>
      </c>
      <c r="I15" s="2" t="s">
        <v>80</v>
      </c>
    </row>
    <row r="16" spans="1:9" ht="12.75">
      <c r="A16">
        <v>8</v>
      </c>
      <c r="B16" s="155">
        <v>42260</v>
      </c>
      <c r="C16" s="7" t="s">
        <v>574</v>
      </c>
      <c r="D16" s="7" t="s">
        <v>573</v>
      </c>
      <c r="E16" s="65">
        <v>181.384</v>
      </c>
      <c r="F16" s="4">
        <v>55.3</v>
      </c>
      <c r="G16" s="7" t="s">
        <v>572</v>
      </c>
      <c r="I16" s="20" t="s">
        <v>571</v>
      </c>
    </row>
    <row r="17" spans="1:9" ht="12.75">
      <c r="A17">
        <v>9</v>
      </c>
      <c r="B17" s="155">
        <v>43009</v>
      </c>
      <c r="C17" s="7" t="s">
        <v>575</v>
      </c>
      <c r="D17" s="7" t="s">
        <v>576</v>
      </c>
      <c r="E17" s="65">
        <v>180.72799999999998</v>
      </c>
      <c r="F17" s="4">
        <v>55.1</v>
      </c>
      <c r="G17" s="7" t="s">
        <v>46</v>
      </c>
      <c r="I17" s="2" t="s">
        <v>80</v>
      </c>
    </row>
    <row r="18" spans="1:9" ht="12.75">
      <c r="A18">
        <v>10</v>
      </c>
      <c r="B18" s="155">
        <v>43625</v>
      </c>
      <c r="C18" s="7" t="s">
        <v>578</v>
      </c>
      <c r="D18" s="7" t="s">
        <v>579</v>
      </c>
      <c r="E18" s="65">
        <v>180.72799999999998</v>
      </c>
      <c r="F18" s="4">
        <v>55.1</v>
      </c>
      <c r="G18" s="7" t="s">
        <v>577</v>
      </c>
      <c r="H18" t="s">
        <v>586</v>
      </c>
      <c r="I18" s="2" t="s">
        <v>98</v>
      </c>
    </row>
    <row r="19" spans="1:9" ht="12.75">
      <c r="A19">
        <v>11</v>
      </c>
      <c r="B19" s="155">
        <v>44445</v>
      </c>
      <c r="C19" s="7" t="s">
        <v>581</v>
      </c>
      <c r="D19" s="7" t="s">
        <v>582</v>
      </c>
      <c r="E19" s="65">
        <v>182.696</v>
      </c>
      <c r="F19" s="4">
        <v>55.7</v>
      </c>
      <c r="G19" s="7" t="s">
        <v>580</v>
      </c>
      <c r="H19" s="7" t="s">
        <v>588</v>
      </c>
      <c r="I19" s="20" t="s">
        <v>80</v>
      </c>
    </row>
    <row r="20" spans="1:9" ht="12.75">
      <c r="A20">
        <v>12</v>
      </c>
      <c r="B20" s="155">
        <v>44445</v>
      </c>
      <c r="C20" s="7" t="s">
        <v>583</v>
      </c>
      <c r="D20" s="7" t="s">
        <v>142</v>
      </c>
      <c r="E20" s="65">
        <v>181.712</v>
      </c>
      <c r="F20" s="4">
        <v>55.4</v>
      </c>
      <c r="G20" s="7" t="s">
        <v>580</v>
      </c>
      <c r="H20" s="7" t="s">
        <v>588</v>
      </c>
      <c r="I20" s="2" t="s">
        <v>80</v>
      </c>
    </row>
    <row r="21" spans="1:9" ht="12.75">
      <c r="A21">
        <v>13</v>
      </c>
      <c r="B21" s="101">
        <v>44499</v>
      </c>
      <c r="C21" s="7" t="s">
        <v>594</v>
      </c>
      <c r="D21" s="7" t="s">
        <v>597</v>
      </c>
      <c r="E21" s="65">
        <v>181</v>
      </c>
      <c r="F21" s="4">
        <v>55.2</v>
      </c>
      <c r="G21" s="7" t="s">
        <v>595</v>
      </c>
      <c r="H21" s="7" t="s">
        <v>596</v>
      </c>
      <c r="I21" s="2" t="s">
        <v>98</v>
      </c>
    </row>
    <row r="22" spans="2:9" ht="18">
      <c r="B22" s="156" t="s">
        <v>443</v>
      </c>
      <c r="C22" s="156"/>
      <c r="D22" s="156"/>
      <c r="E22" s="156"/>
      <c r="F22" s="156"/>
      <c r="G22" s="156"/>
      <c r="H22" s="156"/>
      <c r="I22" s="157">
        <v>13</v>
      </c>
    </row>
    <row r="24" spans="1:9" ht="12.75">
      <c r="A24" s="108" t="s">
        <v>590</v>
      </c>
      <c r="C24" s="108"/>
      <c r="D24" s="108"/>
      <c r="E24" s="108"/>
      <c r="F24" s="108"/>
      <c r="G24" s="108"/>
      <c r="H24" s="108"/>
      <c r="I24" s="108"/>
    </row>
    <row r="25" spans="1:9" ht="12.75">
      <c r="A25" s="109"/>
      <c r="B25" s="211" t="s">
        <v>591</v>
      </c>
      <c r="C25" s="211"/>
      <c r="D25" s="109"/>
      <c r="E25" s="109"/>
      <c r="F25" s="109"/>
      <c r="G25" s="109"/>
      <c r="H25" s="109"/>
      <c r="I25" s="109"/>
    </row>
    <row r="26" spans="1:9" ht="12.75">
      <c r="A26" s="108"/>
      <c r="B26" t="s">
        <v>80</v>
      </c>
      <c r="C26" s="108">
        <v>4</v>
      </c>
      <c r="D26" s="108"/>
      <c r="E26" s="108"/>
      <c r="F26" s="108"/>
      <c r="G26" s="108"/>
      <c r="H26" s="108"/>
      <c r="I26" s="108"/>
    </row>
    <row r="27" spans="2:3" ht="12.75">
      <c r="B27" t="s">
        <v>98</v>
      </c>
      <c r="C27">
        <v>3</v>
      </c>
    </row>
    <row r="28" spans="2:3" ht="12.75">
      <c r="B28" t="s">
        <v>6</v>
      </c>
      <c r="C28">
        <v>2</v>
      </c>
    </row>
    <row r="29" spans="2:4" ht="12.75">
      <c r="B29" s="7" t="s">
        <v>228</v>
      </c>
      <c r="C29" s="7">
        <v>1</v>
      </c>
      <c r="D29" s="7"/>
    </row>
    <row r="30" spans="2:3" ht="12.75">
      <c r="B30" s="7" t="s">
        <v>106</v>
      </c>
      <c r="C30" s="7">
        <v>1</v>
      </c>
    </row>
    <row r="31" spans="2:3" ht="12.75">
      <c r="B31" s="7" t="s">
        <v>571</v>
      </c>
      <c r="C31" s="7">
        <v>1</v>
      </c>
    </row>
    <row r="32" spans="2:3" ht="12.75">
      <c r="B32" s="7" t="s">
        <v>333</v>
      </c>
      <c r="C32" s="166">
        <v>1</v>
      </c>
    </row>
    <row r="33" spans="2:3" ht="12.75">
      <c r="B33" s="62" t="s">
        <v>443</v>
      </c>
      <c r="C33" s="56">
        <f>SUM(C26:C32)</f>
        <v>13</v>
      </c>
    </row>
  </sheetData>
  <sheetProtection/>
  <mergeCells count="7">
    <mergeCell ref="B25:C25"/>
    <mergeCell ref="A1:I3"/>
    <mergeCell ref="A4:I5"/>
    <mergeCell ref="C7:D7"/>
    <mergeCell ref="E7:F7"/>
    <mergeCell ref="G7:H7"/>
    <mergeCell ref="A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19.00390625" style="0" customWidth="1"/>
    <col min="6" max="6" width="20.421875" style="0" customWidth="1"/>
    <col min="7" max="7" width="7.00390625" style="0" customWidth="1"/>
    <col min="8" max="8" width="4.421875" style="0" customWidth="1"/>
  </cols>
  <sheetData>
    <row r="1" spans="1:8" ht="23.25">
      <c r="A1" s="213" t="s">
        <v>553</v>
      </c>
      <c r="B1" s="213"/>
      <c r="C1" s="213"/>
      <c r="D1" s="213"/>
      <c r="E1" s="213"/>
      <c r="F1" s="213"/>
      <c r="G1" s="213"/>
      <c r="H1" s="213"/>
    </row>
    <row r="2" spans="1:11" ht="12.75" customHeight="1">
      <c r="A2" s="198" t="str">
        <f>Alphabetized!A5</f>
        <v>As of September 11, 2022</v>
      </c>
      <c r="B2" s="198"/>
      <c r="C2" s="198"/>
      <c r="D2" s="198"/>
      <c r="E2" s="198"/>
      <c r="F2" s="198"/>
      <c r="G2" s="198"/>
      <c r="H2" s="66"/>
      <c r="I2" s="66"/>
      <c r="J2" s="66"/>
      <c r="K2" s="66"/>
    </row>
    <row r="3" spans="1:11" ht="12.75" customHeight="1">
      <c r="A3" s="198"/>
      <c r="B3" s="198"/>
      <c r="C3" s="198"/>
      <c r="D3" s="198"/>
      <c r="E3" s="198"/>
      <c r="F3" s="198"/>
      <c r="G3" s="198"/>
      <c r="H3" s="66"/>
      <c r="I3" s="66"/>
      <c r="J3" s="66"/>
      <c r="K3" s="66"/>
    </row>
    <row r="4" spans="1:11" ht="12.75" customHeight="1">
      <c r="A4" s="202" t="s">
        <v>621</v>
      </c>
      <c r="B4" s="202"/>
      <c r="C4" s="202"/>
      <c r="D4" s="202"/>
      <c r="E4" s="202"/>
      <c r="F4" s="202"/>
      <c r="G4" s="202"/>
      <c r="H4" s="66"/>
      <c r="I4" s="66"/>
      <c r="J4" s="66"/>
      <c r="K4" s="66"/>
    </row>
    <row r="5" spans="1:9" ht="12.75">
      <c r="A5" s="2" t="s">
        <v>404</v>
      </c>
      <c r="B5" s="5" t="s">
        <v>429</v>
      </c>
      <c r="C5" s="5" t="s">
        <v>356</v>
      </c>
      <c r="D5" s="5" t="s">
        <v>72</v>
      </c>
      <c r="E5" s="5" t="s">
        <v>526</v>
      </c>
      <c r="F5" s="5" t="s">
        <v>608</v>
      </c>
      <c r="G5" s="5" t="s">
        <v>330</v>
      </c>
      <c r="H5" s="5" t="s">
        <v>442</v>
      </c>
      <c r="I5" s="5" t="s">
        <v>627</v>
      </c>
    </row>
    <row r="6" spans="1:9" ht="12.75">
      <c r="A6">
        <v>1</v>
      </c>
      <c r="B6" s="61">
        <v>1998</v>
      </c>
      <c r="C6" s="61" t="s">
        <v>551</v>
      </c>
      <c r="D6" s="193">
        <v>180.72799999999998</v>
      </c>
      <c r="E6" s="91">
        <v>55.1</v>
      </c>
      <c r="F6" s="194" t="s">
        <v>552</v>
      </c>
      <c r="G6" s="2">
        <v>1980</v>
      </c>
      <c r="H6" s="2">
        <f>B6-G6</f>
        <v>18</v>
      </c>
      <c r="I6" s="197">
        <v>44599</v>
      </c>
    </row>
    <row r="7" spans="1:8" ht="12.75">
      <c r="A7">
        <v>2</v>
      </c>
      <c r="B7">
        <v>1999</v>
      </c>
      <c r="C7" t="s">
        <v>545</v>
      </c>
      <c r="D7" s="193">
        <v>193.19199999999998</v>
      </c>
      <c r="E7" s="2">
        <v>58.9</v>
      </c>
      <c r="F7" s="195"/>
      <c r="G7" s="2">
        <v>1979</v>
      </c>
      <c r="H7" s="2">
        <f aca="true" t="shared" si="0" ref="H7:H25">B7-G7</f>
        <v>20</v>
      </c>
    </row>
    <row r="8" spans="1:9" ht="12.75">
      <c r="A8">
        <v>3</v>
      </c>
      <c r="B8">
        <v>2004</v>
      </c>
      <c r="C8" t="s">
        <v>542</v>
      </c>
      <c r="D8" s="193">
        <v>187.28799999999998</v>
      </c>
      <c r="E8" s="2">
        <v>57.1</v>
      </c>
      <c r="F8" s="195"/>
      <c r="G8" s="2">
        <v>1984</v>
      </c>
      <c r="H8" s="2">
        <f t="shared" si="0"/>
        <v>20</v>
      </c>
      <c r="I8" s="197">
        <v>37984</v>
      </c>
    </row>
    <row r="9" spans="1:8" ht="12.75">
      <c r="A9">
        <v>4</v>
      </c>
      <c r="B9">
        <v>2004</v>
      </c>
      <c r="C9" t="s">
        <v>543</v>
      </c>
      <c r="D9" s="193">
        <v>182.04</v>
      </c>
      <c r="E9" s="2">
        <v>55.5</v>
      </c>
      <c r="F9" s="195"/>
      <c r="G9" s="2">
        <v>1980</v>
      </c>
      <c r="H9" s="2">
        <f t="shared" si="0"/>
        <v>24</v>
      </c>
    </row>
    <row r="10" spans="1:8" ht="12.75">
      <c r="A10">
        <v>5</v>
      </c>
      <c r="B10" s="10">
        <v>2004</v>
      </c>
      <c r="C10" s="10" t="s">
        <v>544</v>
      </c>
      <c r="D10" s="193">
        <v>181.056</v>
      </c>
      <c r="E10" s="2">
        <v>55.2</v>
      </c>
      <c r="F10" s="195"/>
      <c r="G10" s="2">
        <v>1982</v>
      </c>
      <c r="H10" s="2">
        <f t="shared" si="0"/>
        <v>22</v>
      </c>
    </row>
    <row r="11" spans="1:8" ht="12.75">
      <c r="A11">
        <v>6</v>
      </c>
      <c r="B11">
        <v>2009</v>
      </c>
      <c r="C11" t="s">
        <v>541</v>
      </c>
      <c r="D11" s="193">
        <v>184.00799999999998</v>
      </c>
      <c r="E11" s="2">
        <v>56.1</v>
      </c>
      <c r="F11" s="195"/>
      <c r="G11" s="2">
        <v>1991</v>
      </c>
      <c r="H11" s="2">
        <f t="shared" si="0"/>
        <v>18</v>
      </c>
    </row>
    <row r="12" spans="1:8" ht="12.75">
      <c r="A12">
        <v>7</v>
      </c>
      <c r="B12">
        <v>2011</v>
      </c>
      <c r="C12" t="s">
        <v>539</v>
      </c>
      <c r="D12" s="193">
        <v>184.33599999999998</v>
      </c>
      <c r="E12" s="2">
        <v>56.2</v>
      </c>
      <c r="F12" s="195"/>
      <c r="G12" s="2">
        <v>1988</v>
      </c>
      <c r="H12" s="2">
        <f t="shared" si="0"/>
        <v>23</v>
      </c>
    </row>
    <row r="13" spans="1:8" ht="12.75">
      <c r="A13">
        <v>8</v>
      </c>
      <c r="B13">
        <v>2013</v>
      </c>
      <c r="C13" t="s">
        <v>540</v>
      </c>
      <c r="D13" s="193">
        <v>181.712</v>
      </c>
      <c r="E13" s="2">
        <v>55.4</v>
      </c>
      <c r="F13" s="195"/>
      <c r="G13" s="196"/>
      <c r="H13" s="196"/>
    </row>
    <row r="14" spans="1:8" ht="12.75">
      <c r="A14">
        <v>9</v>
      </c>
      <c r="B14">
        <v>2016</v>
      </c>
      <c r="C14" t="s">
        <v>538</v>
      </c>
      <c r="D14" s="193">
        <v>181.712</v>
      </c>
      <c r="E14" s="2">
        <v>55.4</v>
      </c>
      <c r="F14" s="194" t="s">
        <v>548</v>
      </c>
      <c r="G14" s="2">
        <v>1993</v>
      </c>
      <c r="H14" s="2">
        <f t="shared" si="0"/>
        <v>23</v>
      </c>
    </row>
    <row r="15" spans="1:9" ht="12.75">
      <c r="A15">
        <v>10</v>
      </c>
      <c r="B15">
        <v>2016</v>
      </c>
      <c r="C15" t="s">
        <v>547</v>
      </c>
      <c r="D15" s="193">
        <v>187.28799999999998</v>
      </c>
      <c r="E15" s="2">
        <v>57.1</v>
      </c>
      <c r="F15" s="194" t="s">
        <v>548</v>
      </c>
      <c r="G15" s="2">
        <v>1994</v>
      </c>
      <c r="H15" s="2">
        <f t="shared" si="0"/>
        <v>22</v>
      </c>
      <c r="I15" s="61" t="s">
        <v>623</v>
      </c>
    </row>
    <row r="16" spans="1:9" ht="12.75">
      <c r="A16">
        <v>11</v>
      </c>
      <c r="B16">
        <v>2017</v>
      </c>
      <c r="C16" t="s">
        <v>533</v>
      </c>
      <c r="D16" s="193">
        <v>188.272</v>
      </c>
      <c r="E16" s="2">
        <v>57.4</v>
      </c>
      <c r="F16" s="195"/>
      <c r="G16" s="2">
        <v>1997</v>
      </c>
      <c r="H16" s="2">
        <f t="shared" si="0"/>
        <v>20</v>
      </c>
      <c r="I16" s="197">
        <v>37303</v>
      </c>
    </row>
    <row r="17" spans="1:8" ht="12.75">
      <c r="A17">
        <v>12</v>
      </c>
      <c r="B17">
        <v>2017</v>
      </c>
      <c r="C17" t="s">
        <v>536</v>
      </c>
      <c r="D17" s="193">
        <v>181.712</v>
      </c>
      <c r="E17" s="2">
        <v>55.4</v>
      </c>
      <c r="F17" s="195"/>
      <c r="G17" s="2">
        <v>1995</v>
      </c>
      <c r="H17" s="2">
        <f t="shared" si="0"/>
        <v>22</v>
      </c>
    </row>
    <row r="18" spans="1:8" ht="12.75">
      <c r="A18">
        <v>13</v>
      </c>
      <c r="B18">
        <v>2017</v>
      </c>
      <c r="C18" t="s">
        <v>537</v>
      </c>
      <c r="D18" s="193">
        <v>181.056</v>
      </c>
      <c r="E18" s="2">
        <v>55.2</v>
      </c>
      <c r="F18" s="195"/>
      <c r="G18" s="2">
        <v>1995</v>
      </c>
      <c r="H18" s="2">
        <f t="shared" si="0"/>
        <v>22</v>
      </c>
    </row>
    <row r="19" spans="1:8" ht="12.75">
      <c r="A19">
        <v>14</v>
      </c>
      <c r="B19">
        <v>2018</v>
      </c>
      <c r="C19" t="s">
        <v>534</v>
      </c>
      <c r="D19" s="193">
        <v>181.056</v>
      </c>
      <c r="E19" s="2">
        <v>55.2</v>
      </c>
      <c r="F19" s="195"/>
      <c r="G19" s="2">
        <v>1999</v>
      </c>
      <c r="H19" s="2">
        <f t="shared" si="0"/>
        <v>19</v>
      </c>
    </row>
    <row r="20" spans="1:8" ht="12.75">
      <c r="A20">
        <v>15</v>
      </c>
      <c r="B20">
        <v>2018</v>
      </c>
      <c r="C20" t="s">
        <v>535</v>
      </c>
      <c r="D20" s="193">
        <v>180.07199999999997</v>
      </c>
      <c r="E20" s="2">
        <v>54.9</v>
      </c>
      <c r="F20" s="195"/>
      <c r="G20" s="2">
        <v>1999</v>
      </c>
      <c r="H20" s="2">
        <f t="shared" si="0"/>
        <v>19</v>
      </c>
    </row>
    <row r="21" spans="1:8" ht="12.75">
      <c r="A21">
        <v>16</v>
      </c>
      <c r="B21">
        <v>2019</v>
      </c>
      <c r="C21" t="s">
        <v>527</v>
      </c>
      <c r="D21" s="193">
        <v>191.224</v>
      </c>
      <c r="E21" s="2">
        <v>58.3</v>
      </c>
      <c r="F21" s="195"/>
      <c r="G21" s="2">
        <v>1998</v>
      </c>
      <c r="H21" s="2">
        <f t="shared" si="0"/>
        <v>21</v>
      </c>
    </row>
    <row r="22" spans="1:8" ht="12.75">
      <c r="A22">
        <v>17</v>
      </c>
      <c r="B22">
        <v>2019</v>
      </c>
      <c r="C22" t="s">
        <v>528</v>
      </c>
      <c r="D22" s="193">
        <v>184.00799999999998</v>
      </c>
      <c r="E22" s="2">
        <v>56.1</v>
      </c>
      <c r="F22" s="195"/>
      <c r="G22" s="2">
        <v>1998</v>
      </c>
      <c r="H22" s="2">
        <f t="shared" si="0"/>
        <v>21</v>
      </c>
    </row>
    <row r="23" spans="1:8" ht="12.75">
      <c r="A23">
        <v>18</v>
      </c>
      <c r="B23">
        <v>2019</v>
      </c>
      <c r="C23" t="s">
        <v>529</v>
      </c>
      <c r="D23" s="193">
        <v>183.35199999999998</v>
      </c>
      <c r="E23" s="2">
        <v>55.9</v>
      </c>
      <c r="F23" s="195"/>
      <c r="G23" s="2">
        <v>1996</v>
      </c>
      <c r="H23" s="2">
        <f t="shared" si="0"/>
        <v>23</v>
      </c>
    </row>
    <row r="24" spans="1:8" ht="12.75">
      <c r="A24">
        <v>19</v>
      </c>
      <c r="B24">
        <v>2019</v>
      </c>
      <c r="C24" t="s">
        <v>530</v>
      </c>
      <c r="D24" s="193">
        <v>181.384</v>
      </c>
      <c r="E24" s="2">
        <v>55.3</v>
      </c>
      <c r="F24" s="195"/>
      <c r="G24" s="2">
        <v>2000</v>
      </c>
      <c r="H24" s="2">
        <f t="shared" si="0"/>
        <v>19</v>
      </c>
    </row>
    <row r="25" spans="1:8" ht="12.75">
      <c r="A25">
        <v>20</v>
      </c>
      <c r="B25">
        <v>2019</v>
      </c>
      <c r="C25" t="s">
        <v>531</v>
      </c>
      <c r="D25" s="193">
        <v>179.74399999999997</v>
      </c>
      <c r="E25" s="2">
        <v>54.8</v>
      </c>
      <c r="F25" s="195"/>
      <c r="G25" s="2">
        <v>1996</v>
      </c>
      <c r="H25" s="2">
        <f t="shared" si="0"/>
        <v>23</v>
      </c>
    </row>
    <row r="26" spans="1:8" ht="12.75">
      <c r="A26">
        <v>21</v>
      </c>
      <c r="B26">
        <v>2019</v>
      </c>
      <c r="C26" t="s">
        <v>532</v>
      </c>
      <c r="D26" s="193">
        <v>180</v>
      </c>
      <c r="E26" s="2">
        <v>54.7</v>
      </c>
      <c r="F26" s="195"/>
      <c r="G26" s="2">
        <v>1998</v>
      </c>
      <c r="H26" s="2">
        <v>21</v>
      </c>
    </row>
    <row r="27" spans="1:8" ht="12.75">
      <c r="A27">
        <v>22</v>
      </c>
      <c r="B27">
        <v>2021</v>
      </c>
      <c r="C27" t="s">
        <v>592</v>
      </c>
      <c r="D27" s="193">
        <v>182</v>
      </c>
      <c r="E27" s="158">
        <f>D27/3.28</f>
        <v>55.487804878048784</v>
      </c>
      <c r="F27" s="194" t="s">
        <v>601</v>
      </c>
      <c r="G27" s="2">
        <v>2001</v>
      </c>
      <c r="H27" s="2">
        <v>20</v>
      </c>
    </row>
    <row r="28" spans="1:8" ht="12.75">
      <c r="A28">
        <v>23</v>
      </c>
      <c r="B28">
        <v>2022</v>
      </c>
      <c r="C28" s="61" t="s">
        <v>616</v>
      </c>
      <c r="D28" s="193">
        <v>180</v>
      </c>
      <c r="E28" s="158">
        <f>D28/3.28</f>
        <v>54.87804878048781</v>
      </c>
      <c r="F28" s="194" t="s">
        <v>610</v>
      </c>
      <c r="G28" s="2">
        <v>2003</v>
      </c>
      <c r="H28" s="2">
        <v>18</v>
      </c>
    </row>
    <row r="29" spans="1:8" ht="12.75">
      <c r="A29">
        <v>24</v>
      </c>
      <c r="B29">
        <v>2022</v>
      </c>
      <c r="C29" s="61" t="s">
        <v>615</v>
      </c>
      <c r="D29" s="193">
        <v>182</v>
      </c>
      <c r="E29" s="158">
        <f>D29/3.28</f>
        <v>55.487804878048784</v>
      </c>
      <c r="F29" s="194" t="s">
        <v>610</v>
      </c>
      <c r="G29" s="2">
        <v>2001</v>
      </c>
      <c r="H29" s="2">
        <v>21</v>
      </c>
    </row>
    <row r="30" spans="1:8" ht="12.75">
      <c r="A30">
        <v>25</v>
      </c>
      <c r="B30">
        <v>2022</v>
      </c>
      <c r="C30" s="61" t="s">
        <v>609</v>
      </c>
      <c r="D30" s="193">
        <v>186</v>
      </c>
      <c r="E30" s="158">
        <v>56.7</v>
      </c>
      <c r="F30" s="194" t="s">
        <v>610</v>
      </c>
      <c r="G30" s="2">
        <v>2002</v>
      </c>
      <c r="H30" s="2">
        <v>20</v>
      </c>
    </row>
    <row r="31" spans="3:5" ht="12.75">
      <c r="C31" s="56" t="s">
        <v>593</v>
      </c>
      <c r="D31" s="39"/>
      <c r="E31" s="159">
        <v>25</v>
      </c>
    </row>
    <row r="32" spans="1:10" ht="12.75">
      <c r="A32" s="153" t="s">
        <v>549</v>
      </c>
      <c r="B32" s="125"/>
      <c r="C32" s="153"/>
      <c r="D32" s="149"/>
      <c r="E32" s="149"/>
      <c r="F32" s="72"/>
      <c r="G32" s="72"/>
      <c r="H32" s="72"/>
      <c r="I32" s="72"/>
      <c r="J32" s="7"/>
    </row>
    <row r="33" spans="1:10" ht="12.75">
      <c r="A33" s="153" t="s">
        <v>550</v>
      </c>
      <c r="B33" s="72"/>
      <c r="C33" s="153"/>
      <c r="D33" s="149"/>
      <c r="E33" s="149"/>
      <c r="F33" s="72"/>
      <c r="G33" s="72"/>
      <c r="H33" s="72"/>
      <c r="I33" s="72"/>
      <c r="J33" s="7"/>
    </row>
    <row r="34" spans="1:8" ht="12.75">
      <c r="A34" s="122" t="s">
        <v>546</v>
      </c>
      <c r="B34" s="122"/>
      <c r="C34" s="122"/>
      <c r="D34" s="123"/>
      <c r="E34" s="123"/>
      <c r="F34" s="122"/>
      <c r="G34" s="122"/>
      <c r="H34" s="122"/>
    </row>
    <row r="36" ht="12.75">
      <c r="A36" s="192" t="s">
        <v>622</v>
      </c>
    </row>
  </sheetData>
  <sheetProtection/>
  <mergeCells count="3">
    <mergeCell ref="A2:G3"/>
    <mergeCell ref="A1:H1"/>
    <mergeCell ref="A4:G4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6" sqref="I6:I18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19.00390625" style="0" customWidth="1"/>
    <col min="6" max="6" width="20.421875" style="0" customWidth="1"/>
    <col min="7" max="7" width="5.00390625" style="0" customWidth="1"/>
    <col min="8" max="8" width="4.00390625" style="0" customWidth="1"/>
    <col min="9" max="9" width="10.140625" style="0" bestFit="1" customWidth="1"/>
  </cols>
  <sheetData>
    <row r="1" spans="1:8" ht="23.25">
      <c r="A1" s="213" t="s">
        <v>553</v>
      </c>
      <c r="B1" s="213"/>
      <c r="C1" s="213"/>
      <c r="D1" s="213"/>
      <c r="E1" s="213"/>
      <c r="F1" s="213"/>
      <c r="G1" s="213"/>
      <c r="H1" s="213"/>
    </row>
    <row r="2" spans="1:11" ht="12.75" customHeight="1">
      <c r="A2" s="198" t="str">
        <f>Alphabetized!A5</f>
        <v>As of September 11, 2022</v>
      </c>
      <c r="B2" s="198"/>
      <c r="C2" s="198"/>
      <c r="D2" s="198"/>
      <c r="E2" s="198"/>
      <c r="F2" s="198"/>
      <c r="G2" s="198"/>
      <c r="H2" s="66"/>
      <c r="I2" s="66"/>
      <c r="J2" s="66"/>
      <c r="K2" s="66"/>
    </row>
    <row r="3" spans="1:11" ht="12.75" customHeight="1">
      <c r="A3" s="198"/>
      <c r="B3" s="198"/>
      <c r="C3" s="198"/>
      <c r="D3" s="198"/>
      <c r="E3" s="198"/>
      <c r="F3" s="198"/>
      <c r="G3" s="198"/>
      <c r="H3" s="66"/>
      <c r="I3" s="66"/>
      <c r="J3" s="66"/>
      <c r="K3" s="66"/>
    </row>
    <row r="4" spans="1:11" ht="12.75" customHeight="1">
      <c r="A4" s="202" t="s">
        <v>621</v>
      </c>
      <c r="B4" s="202"/>
      <c r="C4" s="202"/>
      <c r="D4" s="202"/>
      <c r="E4" s="202"/>
      <c r="F4" s="202"/>
      <c r="G4" s="202"/>
      <c r="H4" s="66"/>
      <c r="I4" s="66"/>
      <c r="J4" s="66"/>
      <c r="K4" s="66"/>
    </row>
    <row r="5" spans="1:9" ht="12.75">
      <c r="A5" s="2" t="s">
        <v>404</v>
      </c>
      <c r="B5" s="5" t="s">
        <v>429</v>
      </c>
      <c r="C5" s="5" t="s">
        <v>356</v>
      </c>
      <c r="D5" s="5" t="s">
        <v>72</v>
      </c>
      <c r="E5" s="5" t="s">
        <v>526</v>
      </c>
      <c r="F5" s="5" t="s">
        <v>608</v>
      </c>
      <c r="G5" s="5" t="s">
        <v>330</v>
      </c>
      <c r="H5" s="5" t="s">
        <v>442</v>
      </c>
      <c r="I5" s="5" t="s">
        <v>627</v>
      </c>
    </row>
    <row r="6" spans="1:9" ht="12.75">
      <c r="A6">
        <v>1</v>
      </c>
      <c r="B6" s="61">
        <v>1998</v>
      </c>
      <c r="C6" s="61" t="s">
        <v>551</v>
      </c>
      <c r="D6" s="39">
        <v>180.72799999999998</v>
      </c>
      <c r="E6" s="91">
        <v>55.1</v>
      </c>
      <c r="F6" s="152" t="s">
        <v>552</v>
      </c>
      <c r="G6">
        <v>1980</v>
      </c>
      <c r="H6">
        <f>B6-G6</f>
        <v>18</v>
      </c>
      <c r="I6" s="197">
        <v>44599</v>
      </c>
    </row>
    <row r="7" spans="1:8" ht="12.75">
      <c r="A7">
        <f>A6</f>
        <v>1</v>
      </c>
      <c r="B7">
        <v>2009</v>
      </c>
      <c r="C7" t="s">
        <v>541</v>
      </c>
      <c r="D7" s="39">
        <v>184.00799999999998</v>
      </c>
      <c r="E7" s="2">
        <v>56.1</v>
      </c>
      <c r="G7">
        <v>1991</v>
      </c>
      <c r="H7">
        <f>B7-G7</f>
        <v>18</v>
      </c>
    </row>
    <row r="8" spans="1:9" ht="12.75">
      <c r="A8">
        <f>A6</f>
        <v>1</v>
      </c>
      <c r="B8">
        <v>2022</v>
      </c>
      <c r="C8" s="61" t="s">
        <v>616</v>
      </c>
      <c r="D8" s="39">
        <v>180</v>
      </c>
      <c r="E8" s="158">
        <f>D8/3.28</f>
        <v>54.87804878048781</v>
      </c>
      <c r="F8" s="152" t="s">
        <v>610</v>
      </c>
      <c r="G8">
        <v>2003</v>
      </c>
      <c r="H8">
        <v>18</v>
      </c>
      <c r="I8" s="197">
        <v>37984</v>
      </c>
    </row>
    <row r="9" spans="1:8" ht="12.75">
      <c r="A9">
        <v>4</v>
      </c>
      <c r="B9">
        <v>2018</v>
      </c>
      <c r="C9" t="s">
        <v>534</v>
      </c>
      <c r="D9" s="39">
        <v>181.056</v>
      </c>
      <c r="E9" s="2">
        <v>55.2</v>
      </c>
      <c r="G9">
        <v>1999</v>
      </c>
      <c r="H9">
        <f aca="true" t="shared" si="0" ref="H9:H14">B9-G9</f>
        <v>19</v>
      </c>
    </row>
    <row r="10" spans="1:8" ht="12.75">
      <c r="A10">
        <v>4</v>
      </c>
      <c r="B10">
        <v>2018</v>
      </c>
      <c r="C10" t="s">
        <v>535</v>
      </c>
      <c r="D10" s="39">
        <v>180.07199999999997</v>
      </c>
      <c r="E10" s="2">
        <v>54.9</v>
      </c>
      <c r="G10">
        <v>1999</v>
      </c>
      <c r="H10">
        <f t="shared" si="0"/>
        <v>19</v>
      </c>
    </row>
    <row r="11" spans="1:8" ht="12.75">
      <c r="A11">
        <v>4</v>
      </c>
      <c r="B11">
        <v>2019</v>
      </c>
      <c r="C11" t="s">
        <v>530</v>
      </c>
      <c r="D11" s="39">
        <v>181.384</v>
      </c>
      <c r="E11" s="2">
        <v>55.3</v>
      </c>
      <c r="G11">
        <v>2000</v>
      </c>
      <c r="H11">
        <f t="shared" si="0"/>
        <v>19</v>
      </c>
    </row>
    <row r="12" spans="1:8" ht="12.75">
      <c r="A12">
        <v>7</v>
      </c>
      <c r="B12">
        <v>1999</v>
      </c>
      <c r="C12" t="s">
        <v>545</v>
      </c>
      <c r="D12" s="39">
        <v>193.19199999999998</v>
      </c>
      <c r="E12" s="2">
        <v>58.9</v>
      </c>
      <c r="G12">
        <v>1979</v>
      </c>
      <c r="H12">
        <f t="shared" si="0"/>
        <v>20</v>
      </c>
    </row>
    <row r="13" spans="1:8" ht="12.75">
      <c r="A13">
        <v>7</v>
      </c>
      <c r="B13">
        <v>2004</v>
      </c>
      <c r="C13" t="s">
        <v>542</v>
      </c>
      <c r="D13" s="39">
        <v>187.28799999999998</v>
      </c>
      <c r="E13" s="2">
        <v>57.1</v>
      </c>
      <c r="G13">
        <v>1984</v>
      </c>
      <c r="H13">
        <f t="shared" si="0"/>
        <v>20</v>
      </c>
    </row>
    <row r="14" spans="1:8" ht="12.75">
      <c r="A14">
        <v>7</v>
      </c>
      <c r="B14">
        <v>2017</v>
      </c>
      <c r="C14" t="s">
        <v>533</v>
      </c>
      <c r="D14" s="39">
        <v>188.272</v>
      </c>
      <c r="E14" s="2">
        <v>57.4</v>
      </c>
      <c r="G14">
        <v>1997</v>
      </c>
      <c r="H14">
        <f t="shared" si="0"/>
        <v>20</v>
      </c>
    </row>
    <row r="15" spans="1:9" ht="12.75">
      <c r="A15">
        <v>7</v>
      </c>
      <c r="B15">
        <v>2021</v>
      </c>
      <c r="C15" t="s">
        <v>592</v>
      </c>
      <c r="D15" s="39">
        <v>182</v>
      </c>
      <c r="E15" s="158">
        <f>D15/3.28</f>
        <v>55.487804878048784</v>
      </c>
      <c r="F15" s="152" t="s">
        <v>601</v>
      </c>
      <c r="G15">
        <v>2001</v>
      </c>
      <c r="H15">
        <v>20</v>
      </c>
      <c r="I15" s="61" t="s">
        <v>623</v>
      </c>
    </row>
    <row r="16" spans="1:9" ht="12.75">
      <c r="A16">
        <v>7</v>
      </c>
      <c r="B16">
        <v>2022</v>
      </c>
      <c r="C16" s="61" t="s">
        <v>609</v>
      </c>
      <c r="D16" s="39">
        <v>186</v>
      </c>
      <c r="E16" s="158">
        <v>56.7</v>
      </c>
      <c r="F16" s="152" t="s">
        <v>610</v>
      </c>
      <c r="G16">
        <v>2002</v>
      </c>
      <c r="H16">
        <v>20</v>
      </c>
      <c r="I16" s="197">
        <v>37303</v>
      </c>
    </row>
    <row r="17" spans="1:8" ht="12.75">
      <c r="A17">
        <v>12</v>
      </c>
      <c r="B17">
        <v>2019</v>
      </c>
      <c r="C17" t="s">
        <v>527</v>
      </c>
      <c r="D17" s="39">
        <v>191.224</v>
      </c>
      <c r="E17" s="2">
        <v>58.3</v>
      </c>
      <c r="G17">
        <v>1998</v>
      </c>
      <c r="H17">
        <f>B17-G17</f>
        <v>21</v>
      </c>
    </row>
    <row r="18" spans="1:8" ht="12.75">
      <c r="A18">
        <v>12</v>
      </c>
      <c r="B18">
        <v>2019</v>
      </c>
      <c r="C18" t="s">
        <v>528</v>
      </c>
      <c r="D18" s="39">
        <v>184.00799999999998</v>
      </c>
      <c r="E18" s="2">
        <v>56.1</v>
      </c>
      <c r="G18">
        <v>1998</v>
      </c>
      <c r="H18">
        <f>B18-G18</f>
        <v>21</v>
      </c>
    </row>
    <row r="19" spans="1:8" ht="12.75">
      <c r="A19">
        <v>12</v>
      </c>
      <c r="B19">
        <v>2019</v>
      </c>
      <c r="C19" t="s">
        <v>532</v>
      </c>
      <c r="D19" s="39">
        <v>180</v>
      </c>
      <c r="E19" s="2">
        <v>54.7</v>
      </c>
      <c r="G19">
        <v>1998</v>
      </c>
      <c r="H19">
        <v>21</v>
      </c>
    </row>
    <row r="20" spans="1:8" ht="12.75">
      <c r="A20">
        <v>12</v>
      </c>
      <c r="B20">
        <v>2022</v>
      </c>
      <c r="C20" s="61" t="s">
        <v>615</v>
      </c>
      <c r="D20" s="39">
        <v>182</v>
      </c>
      <c r="E20" s="158">
        <f>D20/3.28</f>
        <v>55.487804878048784</v>
      </c>
      <c r="F20" s="152" t="s">
        <v>610</v>
      </c>
      <c r="G20">
        <v>2001</v>
      </c>
      <c r="H20">
        <v>21</v>
      </c>
    </row>
    <row r="21" spans="1:8" ht="12.75">
      <c r="A21">
        <v>16</v>
      </c>
      <c r="B21" s="10">
        <v>2004</v>
      </c>
      <c r="C21" s="10" t="s">
        <v>544</v>
      </c>
      <c r="D21" s="39">
        <v>181.056</v>
      </c>
      <c r="E21" s="2">
        <v>55.2</v>
      </c>
      <c r="G21">
        <v>1982</v>
      </c>
      <c r="H21">
        <f aca="true" t="shared" si="1" ref="H21:H29">B21-G21</f>
        <v>22</v>
      </c>
    </row>
    <row r="22" spans="1:8" ht="12.75">
      <c r="A22">
        <v>16</v>
      </c>
      <c r="B22">
        <v>2016</v>
      </c>
      <c r="C22" t="s">
        <v>547</v>
      </c>
      <c r="D22" s="39">
        <v>187.28799999999998</v>
      </c>
      <c r="E22" s="2">
        <v>57.1</v>
      </c>
      <c r="F22" s="152" t="s">
        <v>548</v>
      </c>
      <c r="G22">
        <v>1994</v>
      </c>
      <c r="H22">
        <f t="shared" si="1"/>
        <v>22</v>
      </c>
    </row>
    <row r="23" spans="1:8" ht="12.75">
      <c r="A23">
        <v>16</v>
      </c>
      <c r="B23">
        <v>2017</v>
      </c>
      <c r="C23" t="s">
        <v>536</v>
      </c>
      <c r="D23" s="39">
        <v>181.712</v>
      </c>
      <c r="E23" s="2">
        <v>55.4</v>
      </c>
      <c r="G23">
        <v>1995</v>
      </c>
      <c r="H23">
        <f t="shared" si="1"/>
        <v>22</v>
      </c>
    </row>
    <row r="24" spans="1:8" ht="12.75">
      <c r="A24">
        <v>16</v>
      </c>
      <c r="B24">
        <v>2017</v>
      </c>
      <c r="C24" t="s">
        <v>537</v>
      </c>
      <c r="D24" s="39">
        <v>181.056</v>
      </c>
      <c r="E24" s="2">
        <v>55.2</v>
      </c>
      <c r="G24">
        <v>1995</v>
      </c>
      <c r="H24">
        <f t="shared" si="1"/>
        <v>22</v>
      </c>
    </row>
    <row r="25" spans="1:8" ht="12.75">
      <c r="A25">
        <v>20</v>
      </c>
      <c r="B25">
        <v>2011</v>
      </c>
      <c r="C25" t="s">
        <v>539</v>
      </c>
      <c r="D25" s="39">
        <v>184.33599999999998</v>
      </c>
      <c r="E25" s="2">
        <v>56.2</v>
      </c>
      <c r="G25">
        <v>1988</v>
      </c>
      <c r="H25">
        <f t="shared" si="1"/>
        <v>23</v>
      </c>
    </row>
    <row r="26" spans="1:8" ht="12.75">
      <c r="A26">
        <v>20</v>
      </c>
      <c r="B26">
        <v>2016</v>
      </c>
      <c r="C26" t="s">
        <v>538</v>
      </c>
      <c r="D26" s="39">
        <v>181.712</v>
      </c>
      <c r="E26" s="2">
        <v>55.4</v>
      </c>
      <c r="F26" s="152" t="s">
        <v>548</v>
      </c>
      <c r="G26">
        <v>1993</v>
      </c>
      <c r="H26">
        <f t="shared" si="1"/>
        <v>23</v>
      </c>
    </row>
    <row r="27" spans="1:8" ht="12.75">
      <c r="A27">
        <v>20</v>
      </c>
      <c r="B27">
        <v>2019</v>
      </c>
      <c r="C27" t="s">
        <v>529</v>
      </c>
      <c r="D27" s="39">
        <v>183.35199999999998</v>
      </c>
      <c r="E27" s="2">
        <v>55.9</v>
      </c>
      <c r="G27">
        <v>1996</v>
      </c>
      <c r="H27">
        <f t="shared" si="1"/>
        <v>23</v>
      </c>
    </row>
    <row r="28" spans="1:8" ht="12.75">
      <c r="A28">
        <v>20</v>
      </c>
      <c r="B28">
        <v>2019</v>
      </c>
      <c r="C28" t="s">
        <v>531</v>
      </c>
      <c r="D28" s="39">
        <v>179.74399999999997</v>
      </c>
      <c r="E28" s="2">
        <v>54.8</v>
      </c>
      <c r="G28">
        <v>1996</v>
      </c>
      <c r="H28">
        <f t="shared" si="1"/>
        <v>23</v>
      </c>
    </row>
    <row r="29" spans="1:8" ht="12.75">
      <c r="A29">
        <v>24</v>
      </c>
      <c r="B29">
        <v>2004</v>
      </c>
      <c r="C29" t="s">
        <v>543</v>
      </c>
      <c r="D29" s="39">
        <v>182.04</v>
      </c>
      <c r="E29" s="2">
        <v>55.5</v>
      </c>
      <c r="G29">
        <v>1980</v>
      </c>
      <c r="H29">
        <f t="shared" si="1"/>
        <v>24</v>
      </c>
    </row>
    <row r="30" spans="1:8" ht="12.75">
      <c r="A30">
        <v>25</v>
      </c>
      <c r="B30">
        <v>2013</v>
      </c>
      <c r="C30" t="s">
        <v>540</v>
      </c>
      <c r="D30" s="39">
        <v>181.712</v>
      </c>
      <c r="E30" s="2">
        <v>55.4</v>
      </c>
      <c r="G30" s="191"/>
      <c r="H30" s="191"/>
    </row>
    <row r="31" spans="3:5" ht="12.75">
      <c r="C31" s="56" t="s">
        <v>593</v>
      </c>
      <c r="D31" s="39"/>
      <c r="E31" s="159">
        <v>25</v>
      </c>
    </row>
    <row r="32" spans="1:10" ht="12.75">
      <c r="A32" s="153" t="s">
        <v>549</v>
      </c>
      <c r="B32" s="125"/>
      <c r="C32" s="153"/>
      <c r="D32" s="149"/>
      <c r="E32" s="149"/>
      <c r="F32" s="72"/>
      <c r="G32" s="72"/>
      <c r="H32" s="72"/>
      <c r="I32" s="72"/>
      <c r="J32" s="7"/>
    </row>
    <row r="33" spans="1:10" ht="12.75">
      <c r="A33" s="153" t="s">
        <v>550</v>
      </c>
      <c r="B33" s="72"/>
      <c r="C33" s="153"/>
      <c r="D33" s="149"/>
      <c r="E33" s="149"/>
      <c r="F33" s="72"/>
      <c r="G33" s="72"/>
      <c r="H33" s="72"/>
      <c r="I33" s="72"/>
      <c r="J33" s="7"/>
    </row>
    <row r="34" spans="1:8" ht="12.75">
      <c r="A34" s="122" t="s">
        <v>546</v>
      </c>
      <c r="B34" s="122"/>
      <c r="C34" s="122"/>
      <c r="D34" s="123"/>
      <c r="E34" s="123"/>
      <c r="F34" s="122"/>
      <c r="G34" s="122"/>
      <c r="H34" s="122"/>
    </row>
    <row r="36" ht="12.75">
      <c r="A36" s="192" t="s">
        <v>622</v>
      </c>
    </row>
  </sheetData>
  <sheetProtection/>
  <mergeCells count="3">
    <mergeCell ref="A1:H1"/>
    <mergeCell ref="A2:G3"/>
    <mergeCell ref="A4:G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Roberts</dc:creator>
  <cp:keywords/>
  <dc:description/>
  <cp:lastModifiedBy>Jeffrey Roberts</cp:lastModifiedBy>
  <cp:lastPrinted>2020-06-04T17:13:24Z</cp:lastPrinted>
  <dcterms:created xsi:type="dcterms:W3CDTF">2018-07-06T12:51:21Z</dcterms:created>
  <dcterms:modified xsi:type="dcterms:W3CDTF">2022-11-16T14:01:06Z</dcterms:modified>
  <cp:category/>
  <cp:version/>
  <cp:contentType/>
  <cp:contentStatus/>
</cp:coreProperties>
</file>